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hackett\Downloads\"/>
    </mc:Choice>
  </mc:AlternateContent>
  <xr:revisionPtr revIDLastSave="0" documentId="8_{F7D66B14-81C0-4A78-95D0-DA6F66C3A6E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ffset Form" sheetId="7" r:id="rId1"/>
    <sheet name="Inputs" sheetId="5" state="hidden" r:id="rId2"/>
  </sheets>
  <definedNames>
    <definedName name="Exterior_Fire_Features">Inputs!$E$18:$E$19</definedName>
    <definedName name="Exterior_Heating">Inputs!$F$18:$F$21</definedName>
    <definedName name="Heated_Pools_and_Spas">Inputs!$G$18:$G$22</definedName>
    <definedName name="HERS_Fuel_Summary">Inputs!$I$18:$I$20</definedName>
    <definedName name="Other">Inputs!$J$18:$J$19</definedName>
    <definedName name="Outdoor_Saunas">Inputs!$H$18:$H$20</definedName>
    <definedName name="_xlnm.Print_Area" localSheetId="0">'Offset Form'!$B$3:$J$52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5" l="1"/>
  <c r="J10" i="5"/>
  <c r="I10" i="5"/>
  <c r="H10" i="5"/>
  <c r="G10" i="5"/>
  <c r="F10" i="5"/>
  <c r="E10" i="5"/>
  <c r="K8" i="5"/>
  <c r="J8" i="5"/>
  <c r="I8" i="5"/>
  <c r="H8" i="5"/>
  <c r="G8" i="5"/>
  <c r="F8" i="5"/>
  <c r="E8" i="5"/>
  <c r="K7" i="5"/>
  <c r="J7" i="5"/>
  <c r="I7" i="5"/>
  <c r="H7" i="5"/>
  <c r="G7" i="5"/>
  <c r="F7" i="5"/>
  <c r="E7" i="5"/>
  <c r="K4" i="5" l="1"/>
  <c r="J4" i="5"/>
  <c r="I4" i="5"/>
  <c r="H4" i="5"/>
  <c r="G4" i="5"/>
  <c r="F4" i="5"/>
  <c r="E4" i="5"/>
  <c r="K14" i="5" l="1"/>
  <c r="K13" i="5"/>
  <c r="K12" i="5"/>
  <c r="K11" i="5"/>
  <c r="K6" i="5"/>
  <c r="K5" i="5"/>
  <c r="K9" i="5"/>
  <c r="K3" i="5"/>
  <c r="J14" i="5"/>
  <c r="J13" i="5"/>
  <c r="J12" i="5"/>
  <c r="I32" i="7" s="1"/>
  <c r="J11" i="5"/>
  <c r="J6" i="5"/>
  <c r="J5" i="5"/>
  <c r="J9" i="5"/>
  <c r="J3" i="5"/>
  <c r="I14" i="5"/>
  <c r="I13" i="5"/>
  <c r="I12" i="5"/>
  <c r="I11" i="5"/>
  <c r="I6" i="5"/>
  <c r="I5" i="5"/>
  <c r="I9" i="5"/>
  <c r="I3" i="5"/>
  <c r="H14" i="5"/>
  <c r="H13" i="5"/>
  <c r="I26" i="7" s="1"/>
  <c r="H12" i="5"/>
  <c r="H11" i="5"/>
  <c r="H6" i="5"/>
  <c r="H5" i="5"/>
  <c r="H9" i="5"/>
  <c r="H3" i="5"/>
  <c r="G14" i="5"/>
  <c r="G13" i="5"/>
  <c r="G12" i="5"/>
  <c r="G11" i="5"/>
  <c r="G6" i="5"/>
  <c r="G5" i="5"/>
  <c r="G9" i="5"/>
  <c r="G3" i="5"/>
  <c r="F14" i="5"/>
  <c r="F13" i="5"/>
  <c r="F12" i="5"/>
  <c r="F11" i="5"/>
  <c r="F6" i="5"/>
  <c r="F5" i="5"/>
  <c r="F9" i="5"/>
  <c r="I20" i="7"/>
  <c r="F3" i="5"/>
  <c r="E14" i="5"/>
  <c r="E13" i="5"/>
  <c r="E12" i="5"/>
  <c r="E11" i="5"/>
  <c r="E6" i="5"/>
  <c r="I35" i="7"/>
  <c r="E5" i="5"/>
  <c r="I23" i="7"/>
  <c r="E9" i="5"/>
  <c r="E3" i="5"/>
  <c r="I17" i="7" s="1"/>
  <c r="G34" i="7"/>
  <c r="G31" i="7"/>
  <c r="G28" i="7"/>
  <c r="G25" i="7"/>
  <c r="G22" i="7"/>
  <c r="G19" i="7"/>
  <c r="G16" i="7"/>
  <c r="I47" i="7"/>
  <c r="I29" i="7" l="1"/>
  <c r="C47" i="7" l="1"/>
  <c r="I49" i="7" s="1"/>
  <c r="C49" i="7" l="1"/>
  <c r="F49" i="7" s="1"/>
</calcChain>
</file>

<file path=xl/sharedStrings.xml><?xml version="1.0" encoding="utf-8"?>
<sst xmlns="http://schemas.openxmlformats.org/spreadsheetml/2006/main" count="131" uniqueCount="68">
  <si>
    <t>Project Information</t>
  </si>
  <si>
    <t>Watts</t>
  </si>
  <si>
    <t>*Submit PV system production documentation with permit application.</t>
  </si>
  <si>
    <t>Offset # 1:</t>
  </si>
  <si>
    <t>Offset # 2:</t>
  </si>
  <si>
    <t>Offset # 3:</t>
  </si>
  <si>
    <t>Offset # 4:</t>
  </si>
  <si>
    <t>Offset # 5:</t>
  </si>
  <si>
    <t>Spa (not CEC title 20)</t>
  </si>
  <si>
    <t>Ice Melt System</t>
  </si>
  <si>
    <t>Other</t>
  </si>
  <si>
    <t>Outdoor Sauna - gas</t>
  </si>
  <si>
    <t>Outdoor Sauna - electric</t>
  </si>
  <si>
    <t>email building@bouldercounty.gov</t>
  </si>
  <si>
    <t>Results</t>
  </si>
  <si>
    <t>kWh / year</t>
  </si>
  <si>
    <t>Renewable energy production provided:</t>
  </si>
  <si>
    <t>Result:</t>
  </si>
  <si>
    <t>Date:</t>
  </si>
  <si>
    <t>Boulder County Renewable Energy Offset Worksheet</t>
  </si>
  <si>
    <t>*See section N1190 of the Boulder County Building Code Amendments for additional information.</t>
  </si>
  <si>
    <t>*Submit appliance/equipment documentation (including energy usage) at permit application.</t>
  </si>
  <si>
    <t>Offset required:</t>
  </si>
  <si>
    <t>Project Address:</t>
  </si>
  <si>
    <t>Offset # 6:</t>
  </si>
  <si>
    <t>Offset # 7:</t>
  </si>
  <si>
    <t>Step #1:</t>
  </si>
  <si>
    <t>Step #2:</t>
  </si>
  <si>
    <t>Step #3:</t>
  </si>
  <si>
    <t>Instructions</t>
  </si>
  <si>
    <t>Step #4:</t>
  </si>
  <si>
    <t>Review results. If Ok, save this form as a PDF and upload it with the permit application and supporting documents.</t>
  </si>
  <si>
    <t>Remaining (Shortage):</t>
  </si>
  <si>
    <t>Enter photovoltaic production (kWh/year).</t>
  </si>
  <si>
    <t>Enter the installation, equipment, or HERS Fuel Summary energy requirements or usage.</t>
  </si>
  <si>
    <t>Outdoor Heater - electric</t>
  </si>
  <si>
    <t>Outdoor Heater - gas</t>
  </si>
  <si>
    <t>kWh/YR (HERS Fuel Summary)</t>
  </si>
  <si>
    <t>Factor</t>
  </si>
  <si>
    <t>Contact BC</t>
  </si>
  <si>
    <t>Required Renewable Energy Offsets (required)</t>
  </si>
  <si>
    <t>Photovoltaic System Production (required)</t>
  </si>
  <si>
    <t>Step #1</t>
  </si>
  <si>
    <t>Step #3</t>
  </si>
  <si>
    <t xml:space="preserve">Step #2 </t>
  </si>
  <si>
    <t>House HERS</t>
  </si>
  <si>
    <t>ADU-DRU-Accessory HERS</t>
  </si>
  <si>
    <t>HERS Fuel Summary</t>
  </si>
  <si>
    <t>Subcategory</t>
  </si>
  <si>
    <t>Offset Category</t>
  </si>
  <si>
    <t>Exterior Fire Features</t>
  </si>
  <si>
    <t>Exterior Heating</t>
  </si>
  <si>
    <t>Outdoor Saunas</t>
  </si>
  <si>
    <t>Renewable energy production:</t>
  </si>
  <si>
    <t>Step #4</t>
  </si>
  <si>
    <t>Gas Fireplace or Firepit</t>
  </si>
  <si>
    <t>Ice Melt System Area (sq ft)</t>
  </si>
  <si>
    <t>Pool surface area (sq ft)</t>
  </si>
  <si>
    <t>Spa surface area (sq ft)</t>
  </si>
  <si>
    <t>BTU/hr (mfr data)</t>
  </si>
  <si>
    <t>KW (mfr data)</t>
  </si>
  <si>
    <t>Spa (CEC Title 20)</t>
  </si>
  <si>
    <t>Step #5:</t>
  </si>
  <si>
    <t>Select appliances, equipment, or HERS Fuel Summaries that require offsets from the drop-down menu(s).</t>
  </si>
  <si>
    <t>Choose category of appliance, equipment, or HERS Fuel Summary from the drop-down menu(s).</t>
  </si>
  <si>
    <t>Heated Pools and Spas</t>
  </si>
  <si>
    <t>Heated Pool (outdoor)</t>
  </si>
  <si>
    <t>Heated Pool (indoor)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</si>
</sst>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4"/>
      <name val="Wingdings"/>
      <charset val="2"/>
    </font>
    <font>
      <b/>
      <sz val="20"/>
      <color theme="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24"/>
      <name val="Wingdings"/>
      <charset val="2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Times New Roman"/>
      <charset val="204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2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F4FD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88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9" fillId="0" borderId="0" xfId="4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top"/>
    </xf>
    <xf numFmtId="43" fontId="9" fillId="4" borderId="0" xfId="1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left" vertical="center"/>
    </xf>
    <xf numFmtId="43" fontId="6" fillId="4" borderId="0" xfId="1" applyFont="1" applyFill="1" applyBorder="1" applyAlignment="1">
      <alignment horizontal="left" vertical="top"/>
    </xf>
    <xf numFmtId="0" fontId="13" fillId="4" borderId="0" xfId="2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center"/>
    </xf>
    <xf numFmtId="0" fontId="17" fillId="4" borderId="0" xfId="4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19" fillId="0" borderId="5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right" vertical="top"/>
    </xf>
    <xf numFmtId="0" fontId="19" fillId="0" borderId="13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left" vertical="center"/>
    </xf>
    <xf numFmtId="4" fontId="20" fillId="0" borderId="0" xfId="0" applyNumberFormat="1" applyFont="1" applyFill="1" applyBorder="1" applyAlignment="1">
      <alignment horizontal="left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left" vertical="top"/>
    </xf>
    <xf numFmtId="0" fontId="19" fillId="0" borderId="11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top"/>
    </xf>
    <xf numFmtId="0" fontId="11" fillId="4" borderId="0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center"/>
    </xf>
    <xf numFmtId="43" fontId="11" fillId="4" borderId="0" xfId="1" applyFont="1" applyFill="1" applyBorder="1" applyAlignment="1">
      <alignment horizontal="left" vertical="top"/>
    </xf>
    <xf numFmtId="3" fontId="19" fillId="0" borderId="0" xfId="0" applyNumberFormat="1" applyFont="1" applyFill="1" applyBorder="1" applyAlignment="1">
      <alignment horizontal="left" vertical="top"/>
    </xf>
    <xf numFmtId="3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4" fontId="19" fillId="4" borderId="1" xfId="1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>
      <alignment horizontal="left" vertical="center"/>
    </xf>
    <xf numFmtId="43" fontId="19" fillId="6" borderId="1" xfId="1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top"/>
    </xf>
    <xf numFmtId="0" fontId="24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0" xfId="4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top"/>
    </xf>
    <xf numFmtId="39" fontId="19" fillId="4" borderId="1" xfId="1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/>
    </xf>
    <xf numFmtId="43" fontId="19" fillId="7" borderId="1" xfId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18" fillId="0" borderId="15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left" vertical="top"/>
    </xf>
    <xf numFmtId="0" fontId="18" fillId="4" borderId="14" xfId="0" applyFont="1" applyFill="1" applyBorder="1" applyAlignment="1" applyProtection="1">
      <alignment horizontal="right" vertical="top"/>
      <protection locked="0"/>
    </xf>
    <xf numFmtId="14" fontId="18" fillId="0" borderId="0" xfId="0" applyNumberFormat="1" applyFont="1" applyFill="1" applyBorder="1" applyAlignment="1" applyProtection="1">
      <alignment horizontal="left" vertical="center"/>
    </xf>
    <xf numFmtId="0" fontId="12" fillId="5" borderId="6" xfId="3" applyFont="1" applyFill="1" applyBorder="1" applyAlignment="1">
      <alignment horizontal="center" vertical="center"/>
    </xf>
    <xf numFmtId="0" fontId="12" fillId="5" borderId="7" xfId="3" applyFont="1" applyFill="1" applyBorder="1" applyAlignment="1">
      <alignment horizontal="center" vertical="center"/>
    </xf>
    <xf numFmtId="0" fontId="12" fillId="5" borderId="8" xfId="3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right" vertical="center"/>
    </xf>
    <xf numFmtId="14" fontId="20" fillId="0" borderId="5" xfId="0" applyNumberFormat="1" applyFont="1" applyFill="1" applyBorder="1" applyAlignment="1">
      <alignment horizontal="right" vertical="center"/>
    </xf>
    <xf numFmtId="14" fontId="19" fillId="0" borderId="0" xfId="0" applyNumberFormat="1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/>
    </xf>
    <xf numFmtId="0" fontId="12" fillId="5" borderId="6" xfId="3" applyFont="1" applyFill="1" applyBorder="1" applyAlignment="1">
      <alignment horizontal="center" vertical="top"/>
    </xf>
    <xf numFmtId="0" fontId="12" fillId="5" borderId="7" xfId="3" applyFont="1" applyFill="1" applyBorder="1" applyAlignment="1">
      <alignment horizontal="center" vertical="top"/>
    </xf>
    <xf numFmtId="0" fontId="12" fillId="5" borderId="8" xfId="3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right" vertical="center"/>
    </xf>
    <xf numFmtId="43" fontId="19" fillId="7" borderId="18" xfId="1" applyNumberFormat="1" applyFont="1" applyFill="1" applyBorder="1" applyAlignment="1">
      <alignment horizontal="left" vertical="center"/>
    </xf>
    <xf numFmtId="43" fontId="19" fillId="7" borderId="19" xfId="1" applyNumberFormat="1" applyFont="1" applyFill="1" applyBorder="1" applyAlignment="1">
      <alignment horizontal="left" vertical="center"/>
    </xf>
    <xf numFmtId="43" fontId="19" fillId="7" borderId="16" xfId="1" applyNumberFormat="1" applyFont="1" applyFill="1" applyBorder="1" applyAlignment="1">
      <alignment horizontal="left" vertical="center"/>
    </xf>
    <xf numFmtId="0" fontId="15" fillId="5" borderId="12" xfId="3" applyFont="1" applyFill="1" applyBorder="1" applyAlignment="1">
      <alignment horizontal="center" vertical="center"/>
    </xf>
    <xf numFmtId="0" fontId="15" fillId="5" borderId="2" xfId="3" applyFont="1" applyFill="1" applyBorder="1" applyAlignment="1">
      <alignment horizontal="center" vertical="center"/>
    </xf>
    <xf numFmtId="0" fontId="15" fillId="5" borderId="3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center" vertical="center"/>
    </xf>
    <xf numFmtId="0" fontId="15" fillId="5" borderId="10" xfId="3" applyFont="1" applyFill="1" applyBorder="1" applyAlignment="1">
      <alignment horizontal="center" vertical="center"/>
    </xf>
    <xf numFmtId="0" fontId="15" fillId="5" borderId="11" xfId="3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/>
    </xf>
    <xf numFmtId="0" fontId="18" fillId="4" borderId="14" xfId="0" applyFont="1" applyFill="1" applyBorder="1" applyAlignment="1" applyProtection="1">
      <alignment horizontal="center" vertical="top"/>
      <protection locked="0"/>
    </xf>
  </cellXfs>
  <cellStyles count="5">
    <cellStyle name="20% - Accent2" xfId="4" builtinId="34"/>
    <cellStyle name="Comma" xfId="1" builtinId="3"/>
    <cellStyle name="Neutral" xfId="3" builtinId="28"/>
    <cellStyle name="Normal" xfId="0" builtinId="0"/>
    <cellStyle name="Title" xfId="2" builtinId="15"/>
  </cellStyles>
  <dxfs count="36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b/>
        <i val="0"/>
        <color rgb="FFFF0000"/>
      </font>
    </dxf>
    <dxf>
      <font>
        <b/>
        <i val="0"/>
        <color rgb="FF008265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008265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2CC"/>
        </patternFill>
      </fill>
    </dxf>
    <dxf>
      <font>
        <b/>
        <i val="0"/>
        <color rgb="FFFF0000"/>
      </font>
    </dxf>
    <dxf>
      <font>
        <b/>
        <i/>
        <strike val="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</dxf>
    <dxf>
      <font>
        <b/>
        <i/>
        <strike val="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</dxf>
    <dxf>
      <font>
        <b/>
        <i/>
        <strike val="0"/>
      </font>
      <fill>
        <patternFill patternType="none">
          <fgColor auto="1"/>
          <bgColor auto="1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strike val="0"/>
      </font>
      <fill>
        <patternFill patternType="none">
          <fgColor auto="1"/>
          <bgColor auto="1"/>
        </patternFill>
      </fill>
    </dxf>
    <dxf>
      <font>
        <b/>
        <i val="0"/>
        <color rgb="FFFF0000"/>
      </font>
    </dxf>
    <dxf>
      <font>
        <b/>
        <i val="0"/>
        <color rgb="FF008265"/>
      </font>
    </dxf>
  </dxfs>
  <tableStyles count="0" defaultTableStyle="TableStyleMedium9" defaultPivotStyle="PivotStyleLight16"/>
  <colors>
    <mruColors>
      <color rgb="FFFFF2CC"/>
      <color rgb="FFFFFFFF"/>
      <color rgb="FF008265"/>
      <color rgb="FFE8F4FD"/>
      <color rgb="FFD6EAF8"/>
      <color rgb="FFFBFFC9"/>
      <color rgb="FFFFF9C4"/>
      <color rgb="FFD4F7D4"/>
      <color rgb="FFF4FED2"/>
      <color rgb="FFFEFE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1013460</xdr:colOff>
          <xdr:row>36</xdr:row>
          <xdr:rowOff>38100</xdr:rowOff>
        </xdr:from>
        <xdr:to>
          <xdr:col>7</xdr:col>
          <xdr:colOff>0</xdr:colOff>
          <xdr:row>37</xdr:row>
          <xdr:rowOff>198120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Clear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144780</xdr:colOff>
          <xdr:row>40</xdr:row>
          <xdr:rowOff>251460</xdr:rowOff>
        </xdr:from>
        <xdr:to>
          <xdr:col>8</xdr:col>
          <xdr:colOff>1478280</xdr:colOff>
          <xdr:row>41</xdr:row>
          <xdr:rowOff>259080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Clear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6352-2222-4563-8DA3-633C5558BC5B}">
  <sheetPr codeName="Sheet1">
    <pageSetUpPr fitToPage="1"/>
  </sheetPr>
  <dimension ref="B2:Q52"/>
  <sheetViews>
    <sheetView showGridLines="0" tabSelected="1" zoomScale="85" zoomScaleNormal="85" workbookViewId="0">
      <selection activeCell="C6" sqref="C6:G6"/>
    </sheetView>
  </sheetViews>
  <sheetFormatPr defaultColWidth="8.77734375" defaultRowHeight="20.25" customHeight="1" x14ac:dyDescent="0.25"/>
  <cols>
    <col min="1" max="1" width="10" style="5" customWidth="1"/>
    <col min="2" max="2" width="23.109375" style="5" customWidth="1"/>
    <col min="3" max="3" width="38.6640625" style="5" customWidth="1"/>
    <col min="4" max="4" width="2.6640625" style="5" customWidth="1"/>
    <col min="5" max="5" width="58" style="5" bestFit="1" customWidth="1"/>
    <col min="6" max="6" width="2.77734375" style="5" customWidth="1"/>
    <col min="7" max="7" width="54.33203125" style="5" bestFit="1" customWidth="1"/>
    <col min="8" max="8" width="3" style="5" customWidth="1"/>
    <col min="9" max="9" width="28.44140625" style="5" customWidth="1"/>
    <col min="10" max="10" width="4.33203125" style="5" customWidth="1"/>
    <col min="11" max="11" width="21.33203125" style="9" customWidth="1"/>
    <col min="12" max="12" width="51" style="5" bestFit="1" customWidth="1"/>
    <col min="13" max="13" width="45" style="5" bestFit="1" customWidth="1"/>
    <col min="14" max="14" width="14.109375" style="5" bestFit="1" customWidth="1"/>
    <col min="15" max="16384" width="8.77734375" style="5"/>
  </cols>
  <sheetData>
    <row r="2" spans="2:17" ht="20.25" customHeight="1" thickBot="1" x14ac:dyDescent="0.3"/>
    <row r="3" spans="2:17" ht="15.6" x14ac:dyDescent="0.25">
      <c r="B3" s="79" t="s">
        <v>19</v>
      </c>
      <c r="C3" s="80"/>
      <c r="D3" s="80"/>
      <c r="E3" s="80"/>
      <c r="F3" s="80"/>
      <c r="G3" s="80"/>
      <c r="H3" s="80"/>
      <c r="I3" s="80"/>
      <c r="J3" s="81"/>
    </row>
    <row r="4" spans="2:17" ht="16.2" thickBot="1" x14ac:dyDescent="0.3">
      <c r="B4" s="82"/>
      <c r="C4" s="83"/>
      <c r="D4" s="83"/>
      <c r="E4" s="83"/>
      <c r="F4" s="83"/>
      <c r="G4" s="83"/>
      <c r="H4" s="83"/>
      <c r="I4" s="83"/>
      <c r="J4" s="84"/>
    </row>
    <row r="5" spans="2:17" ht="20.25" customHeight="1" thickBot="1" x14ac:dyDescent="0.3">
      <c r="B5" s="69" t="s">
        <v>0</v>
      </c>
      <c r="C5" s="70"/>
      <c r="D5" s="70"/>
      <c r="E5" s="70"/>
      <c r="F5" s="70"/>
      <c r="G5" s="70"/>
      <c r="H5" s="70"/>
      <c r="I5" s="70"/>
      <c r="J5" s="71"/>
    </row>
    <row r="6" spans="2:17" ht="20.25" customHeight="1" x14ac:dyDescent="0.25">
      <c r="B6" s="57" t="s">
        <v>23</v>
      </c>
      <c r="C6" s="87"/>
      <c r="D6" s="87"/>
      <c r="E6" s="87"/>
      <c r="F6" s="87"/>
      <c r="G6" s="87"/>
      <c r="H6" s="32"/>
      <c r="I6" s="67"/>
      <c r="J6" s="68"/>
      <c r="K6" s="11"/>
    </row>
    <row r="7" spans="2:17" ht="20.25" customHeight="1" thickBot="1" x14ac:dyDescent="0.3">
      <c r="B7" s="58" t="s">
        <v>18</v>
      </c>
      <c r="C7" s="60"/>
      <c r="D7" s="56"/>
      <c r="E7" s="61"/>
      <c r="F7" s="32"/>
      <c r="G7" s="85"/>
      <c r="H7" s="85"/>
      <c r="I7" s="85"/>
      <c r="J7" s="86"/>
      <c r="K7" s="11"/>
    </row>
    <row r="8" spans="2:17" s="10" customFormat="1" ht="20.25" customHeight="1" thickBot="1" x14ac:dyDescent="0.3">
      <c r="B8" s="69" t="s">
        <v>29</v>
      </c>
      <c r="C8" s="70"/>
      <c r="D8" s="70"/>
      <c r="E8" s="70"/>
      <c r="F8" s="70"/>
      <c r="G8" s="70"/>
      <c r="H8" s="70"/>
      <c r="I8" s="70"/>
      <c r="J8" s="71"/>
      <c r="K8" s="12"/>
      <c r="L8" s="13"/>
      <c r="M8" s="13"/>
    </row>
    <row r="9" spans="2:17" ht="20.25" customHeight="1" x14ac:dyDescent="0.25">
      <c r="B9" s="21" t="s">
        <v>26</v>
      </c>
      <c r="C9" s="31" t="s">
        <v>64</v>
      </c>
      <c r="D9" s="53"/>
      <c r="E9" s="2"/>
      <c r="F9" s="18"/>
      <c r="G9" s="20"/>
      <c r="H9" s="18"/>
      <c r="I9" s="20"/>
      <c r="J9" s="19"/>
      <c r="K9" s="12"/>
      <c r="L9" s="14"/>
      <c r="M9" s="14"/>
      <c r="N9" s="33"/>
      <c r="O9" s="33"/>
    </row>
    <row r="10" spans="2:17" ht="20.25" customHeight="1" x14ac:dyDescent="0.25">
      <c r="B10" s="21" t="s">
        <v>27</v>
      </c>
      <c r="C10" s="31" t="s">
        <v>63</v>
      </c>
      <c r="D10" s="53"/>
      <c r="E10" s="2"/>
      <c r="F10" s="18"/>
      <c r="G10" s="20"/>
      <c r="H10" s="18"/>
      <c r="I10" s="20"/>
      <c r="J10" s="19"/>
      <c r="K10" s="12"/>
      <c r="L10" s="14"/>
      <c r="M10" s="14"/>
      <c r="N10" s="33"/>
      <c r="O10" s="33"/>
    </row>
    <row r="11" spans="2:17" ht="20.25" customHeight="1" x14ac:dyDescent="0.25">
      <c r="B11" s="21" t="s">
        <v>28</v>
      </c>
      <c r="C11" s="31" t="s">
        <v>34</v>
      </c>
      <c r="D11" s="53"/>
      <c r="E11" s="2"/>
      <c r="F11" s="18"/>
      <c r="G11" s="20"/>
      <c r="H11" s="18"/>
      <c r="I11" s="20"/>
      <c r="J11" s="19"/>
      <c r="K11" s="12"/>
      <c r="L11" s="44"/>
      <c r="M11" s="44"/>
      <c r="N11" s="44"/>
      <c r="O11" s="44"/>
      <c r="P11" s="44"/>
      <c r="Q11" s="44"/>
    </row>
    <row r="12" spans="2:17" ht="20.25" customHeight="1" x14ac:dyDescent="0.25">
      <c r="B12" s="21" t="s">
        <v>30</v>
      </c>
      <c r="C12" s="31" t="s">
        <v>33</v>
      </c>
      <c r="D12" s="53"/>
      <c r="E12" s="2"/>
      <c r="F12" s="18"/>
      <c r="G12" s="20"/>
      <c r="H12" s="18"/>
      <c r="I12" s="20"/>
      <c r="J12" s="19"/>
      <c r="K12" s="12"/>
      <c r="L12" s="44"/>
      <c r="M12" s="44"/>
      <c r="N12" s="44"/>
      <c r="O12" s="44"/>
      <c r="P12" s="44"/>
      <c r="Q12" s="44"/>
    </row>
    <row r="13" spans="2:17" ht="17.25" customHeight="1" thickBot="1" x14ac:dyDescent="0.3">
      <c r="B13" s="21" t="s">
        <v>62</v>
      </c>
      <c r="C13" s="31" t="s">
        <v>31</v>
      </c>
      <c r="D13" s="18"/>
      <c r="E13" s="20"/>
      <c r="F13" s="18"/>
      <c r="G13" s="18"/>
      <c r="H13" s="18"/>
      <c r="I13" s="36"/>
      <c r="J13" s="19"/>
      <c r="K13" s="12"/>
      <c r="L13" s="15"/>
      <c r="M13" s="16"/>
      <c r="N13" s="33"/>
      <c r="O13" s="33"/>
    </row>
    <row r="14" spans="2:17" s="10" customFormat="1" ht="20.25" customHeight="1" thickBot="1" x14ac:dyDescent="0.3">
      <c r="B14" s="69" t="s">
        <v>40</v>
      </c>
      <c r="C14" s="70"/>
      <c r="D14" s="70"/>
      <c r="E14" s="70"/>
      <c r="F14" s="70"/>
      <c r="G14" s="70"/>
      <c r="H14" s="70"/>
      <c r="I14" s="70"/>
      <c r="J14" s="71"/>
      <c r="K14" s="12"/>
      <c r="L14" s="45"/>
      <c r="M14" s="45"/>
      <c r="N14" s="45"/>
      <c r="O14" s="45"/>
      <c r="P14" s="45"/>
      <c r="Q14" s="45"/>
    </row>
    <row r="15" spans="2:17" ht="20.25" customHeight="1" x14ac:dyDescent="0.35">
      <c r="B15" s="17"/>
      <c r="C15" s="51" t="s">
        <v>42</v>
      </c>
      <c r="D15" s="18"/>
      <c r="E15" s="51" t="s">
        <v>44</v>
      </c>
      <c r="F15" s="18"/>
      <c r="G15" s="51" t="s">
        <v>43</v>
      </c>
      <c r="H15" s="18"/>
      <c r="I15" s="20"/>
      <c r="J15" s="19"/>
      <c r="K15" s="12"/>
      <c r="L15" s="44"/>
      <c r="M15" s="44"/>
      <c r="N15" s="44"/>
      <c r="O15" s="44"/>
      <c r="P15" s="44"/>
      <c r="Q15" s="44"/>
    </row>
    <row r="16" spans="2:17" ht="20.25" customHeight="1" x14ac:dyDescent="0.25">
      <c r="B16" s="17"/>
      <c r="C16" s="55" t="s">
        <v>49</v>
      </c>
      <c r="D16" s="18"/>
      <c r="E16" s="20" t="s">
        <v>48</v>
      </c>
      <c r="F16" s="18"/>
      <c r="G16" s="20" t="str">
        <f>_xlfn.XLOOKUP(E17, Inputs!$B$3:$B$15, Inputs!$C$3:$C$15,"Installation Information",0, 1)</f>
        <v>Installation Information</v>
      </c>
      <c r="H16" s="18"/>
      <c r="I16" s="20" t="s">
        <v>15</v>
      </c>
      <c r="J16" s="19"/>
      <c r="K16" s="12"/>
      <c r="L16" s="44"/>
      <c r="M16" s="44"/>
      <c r="N16" s="44"/>
      <c r="O16" s="44"/>
      <c r="P16" s="44"/>
      <c r="Q16" s="44"/>
    </row>
    <row r="17" spans="2:17" ht="20.25" customHeight="1" x14ac:dyDescent="0.25">
      <c r="B17" s="22" t="s">
        <v>3</v>
      </c>
      <c r="C17" s="40"/>
      <c r="D17" s="30"/>
      <c r="E17" s="40"/>
      <c r="F17" s="18"/>
      <c r="G17" s="50"/>
      <c r="H17" s="18"/>
      <c r="I17" s="52">
        <f>_xlfn.XLOOKUP($E$17, Inputs!$B$3:$B$16, Inputs!$E$3:$E$16,0,0,1)</f>
        <v>0</v>
      </c>
      <c r="J17" s="19"/>
      <c r="K17" s="12"/>
      <c r="L17" s="44"/>
      <c r="M17" s="44"/>
      <c r="N17" s="44"/>
      <c r="O17" s="44"/>
      <c r="P17" s="44"/>
      <c r="Q17" s="44"/>
    </row>
    <row r="18" spans="2:17" ht="8.25" customHeight="1" x14ac:dyDescent="0.25">
      <c r="B18" s="17"/>
      <c r="C18" s="18"/>
      <c r="D18" s="18"/>
      <c r="E18" s="20"/>
      <c r="F18" s="18"/>
      <c r="G18" s="18"/>
      <c r="H18" s="18"/>
      <c r="I18" s="36"/>
      <c r="J18" s="19"/>
      <c r="K18" s="12"/>
      <c r="L18" s="44"/>
      <c r="M18" s="44"/>
      <c r="N18" s="44"/>
      <c r="O18" s="44"/>
      <c r="P18" s="44"/>
      <c r="Q18" s="44"/>
    </row>
    <row r="19" spans="2:17" ht="20.25" customHeight="1" x14ac:dyDescent="0.25">
      <c r="B19" s="17"/>
      <c r="C19" s="55" t="s">
        <v>49</v>
      </c>
      <c r="D19" s="18"/>
      <c r="E19" s="20" t="s">
        <v>48</v>
      </c>
      <c r="F19" s="18"/>
      <c r="G19" s="20" t="str">
        <f>_xlfn.XLOOKUP(E20, Inputs!$B$3:$B$15, Inputs!$C$3:$C$15,"Installation Information",0, 1)</f>
        <v>Installation Information</v>
      </c>
      <c r="H19" s="18"/>
      <c r="I19" s="37" t="s">
        <v>15</v>
      </c>
      <c r="J19" s="19"/>
      <c r="K19" s="12"/>
      <c r="L19" s="44"/>
      <c r="M19" s="44"/>
      <c r="N19" s="44"/>
      <c r="O19" s="44"/>
      <c r="P19" s="44"/>
      <c r="Q19" s="44"/>
    </row>
    <row r="20" spans="2:17" ht="20.25" customHeight="1" x14ac:dyDescent="0.25">
      <c r="B20" s="22" t="s">
        <v>4</v>
      </c>
      <c r="C20" s="40"/>
      <c r="D20" s="30"/>
      <c r="E20" s="40"/>
      <c r="F20" s="18"/>
      <c r="G20" s="50"/>
      <c r="H20" s="18"/>
      <c r="I20" s="52">
        <f>_xlfn.XLOOKUP($E$20, Inputs!$B$3:$B$16, Inputs!$F$3:$F$16,0,0,1)</f>
        <v>0</v>
      </c>
      <c r="J20" s="19"/>
      <c r="K20" s="12"/>
      <c r="L20" s="44"/>
      <c r="M20" s="44"/>
      <c r="N20" s="44"/>
      <c r="O20" s="44"/>
      <c r="P20" s="44"/>
      <c r="Q20" s="44"/>
    </row>
    <row r="21" spans="2:17" ht="8.25" customHeight="1" x14ac:dyDescent="0.25">
      <c r="B21" s="17"/>
      <c r="C21" s="18"/>
      <c r="D21" s="18"/>
      <c r="E21" s="20"/>
      <c r="F21" s="18"/>
      <c r="G21" s="18"/>
      <c r="H21" s="18"/>
      <c r="I21" s="36"/>
      <c r="J21" s="19"/>
      <c r="K21" s="12"/>
      <c r="L21" s="44"/>
      <c r="M21" s="44"/>
      <c r="N21" s="44"/>
      <c r="O21" s="44"/>
      <c r="P21" s="44"/>
      <c r="Q21" s="44"/>
    </row>
    <row r="22" spans="2:17" ht="20.25" customHeight="1" x14ac:dyDescent="0.25">
      <c r="B22" s="17"/>
      <c r="C22" s="55" t="s">
        <v>49</v>
      </c>
      <c r="D22" s="18"/>
      <c r="E22" s="20" t="s">
        <v>48</v>
      </c>
      <c r="F22" s="18"/>
      <c r="G22" s="20" t="str">
        <f>_xlfn.XLOOKUP(E23, Inputs!$B$3:$B$15, Inputs!$C$3:$C$15,"Installation Information",0, 1)</f>
        <v>Installation Information</v>
      </c>
      <c r="H22" s="18"/>
      <c r="I22" s="37" t="s">
        <v>15</v>
      </c>
      <c r="J22" s="19"/>
      <c r="K22" s="12"/>
      <c r="L22" s="44"/>
      <c r="M22" s="44"/>
      <c r="N22" s="44"/>
      <c r="O22" s="44"/>
      <c r="P22" s="44"/>
      <c r="Q22" s="44"/>
    </row>
    <row r="23" spans="2:17" ht="20.25" customHeight="1" x14ac:dyDescent="0.25">
      <c r="B23" s="22" t="s">
        <v>5</v>
      </c>
      <c r="C23" s="40"/>
      <c r="D23" s="30"/>
      <c r="E23" s="40"/>
      <c r="F23" s="18"/>
      <c r="G23" s="50"/>
      <c r="H23" s="18"/>
      <c r="I23" s="52">
        <f>_xlfn.XLOOKUP($E$23, Inputs!$B$3:$B$16, Inputs!$G$3:$G$16,0,0,1)</f>
        <v>0</v>
      </c>
      <c r="J23" s="19"/>
      <c r="K23" s="12"/>
      <c r="L23" s="44"/>
      <c r="M23" s="44"/>
      <c r="N23" s="44"/>
      <c r="O23" s="44"/>
      <c r="P23" s="44"/>
      <c r="Q23" s="44"/>
    </row>
    <row r="24" spans="2:17" ht="8.25" customHeight="1" x14ac:dyDescent="0.25">
      <c r="B24" s="17"/>
      <c r="C24" s="18"/>
      <c r="D24" s="18"/>
      <c r="E24" s="20"/>
      <c r="F24" s="18"/>
      <c r="G24" s="18"/>
      <c r="H24" s="18"/>
      <c r="I24" s="36"/>
      <c r="J24" s="19"/>
      <c r="K24" s="12"/>
      <c r="L24" s="44"/>
      <c r="M24" s="44"/>
      <c r="N24" s="44"/>
      <c r="O24" s="44"/>
      <c r="P24" s="44"/>
      <c r="Q24" s="44"/>
    </row>
    <row r="25" spans="2:17" ht="20.25" customHeight="1" x14ac:dyDescent="0.25">
      <c r="B25" s="17"/>
      <c r="C25" s="55" t="s">
        <v>49</v>
      </c>
      <c r="D25" s="18"/>
      <c r="E25" s="20" t="s">
        <v>48</v>
      </c>
      <c r="F25" s="18"/>
      <c r="G25" s="20" t="str">
        <f>_xlfn.XLOOKUP(E26, Inputs!$B$3:$B$15, Inputs!$C$3:$C$15,"Installation Information",0, 1)</f>
        <v>Installation Information</v>
      </c>
      <c r="H25" s="18"/>
      <c r="I25" s="37" t="s">
        <v>15</v>
      </c>
      <c r="J25" s="19"/>
      <c r="K25" s="12"/>
      <c r="L25" s="44"/>
      <c r="M25" s="44"/>
      <c r="N25" s="44"/>
      <c r="O25" s="44"/>
      <c r="P25" s="44"/>
      <c r="Q25" s="44"/>
    </row>
    <row r="26" spans="2:17" ht="20.25" customHeight="1" x14ac:dyDescent="0.25">
      <c r="B26" s="22" t="s">
        <v>6</v>
      </c>
      <c r="C26" s="40"/>
      <c r="D26" s="30"/>
      <c r="E26" s="40"/>
      <c r="F26" s="18"/>
      <c r="G26" s="50"/>
      <c r="H26" s="18"/>
      <c r="I26" s="52">
        <f>_xlfn.XLOOKUP($E$26, Inputs!$B$3:$B$16, Inputs!$H$3:$H$16,0,0,1)</f>
        <v>0</v>
      </c>
      <c r="J26" s="19"/>
      <c r="K26" s="12"/>
      <c r="L26" s="44"/>
      <c r="M26" s="44"/>
      <c r="N26" s="44"/>
      <c r="O26" s="44"/>
      <c r="P26" s="44"/>
      <c r="Q26" s="44"/>
    </row>
    <row r="27" spans="2:17" ht="8.25" customHeight="1" x14ac:dyDescent="0.25">
      <c r="B27" s="17"/>
      <c r="C27" s="18"/>
      <c r="D27" s="18"/>
      <c r="E27" s="20"/>
      <c r="F27" s="18"/>
      <c r="G27" s="18"/>
      <c r="H27" s="18"/>
      <c r="I27" s="36"/>
      <c r="J27" s="19"/>
      <c r="K27" s="12"/>
      <c r="L27" s="44"/>
      <c r="M27" s="44"/>
      <c r="N27" s="44"/>
      <c r="O27" s="44"/>
      <c r="P27" s="44"/>
      <c r="Q27" s="44"/>
    </row>
    <row r="28" spans="2:17" ht="20.25" customHeight="1" x14ac:dyDescent="0.25">
      <c r="B28" s="17"/>
      <c r="C28" s="55" t="s">
        <v>49</v>
      </c>
      <c r="D28" s="18"/>
      <c r="E28" s="20" t="s">
        <v>48</v>
      </c>
      <c r="F28" s="18"/>
      <c r="G28" s="20" t="str">
        <f>_xlfn.XLOOKUP(E29, Inputs!$B$3:$B$15, Inputs!$C$3:$C$15,"Installation Information",0, 1)</f>
        <v>Installation Information</v>
      </c>
      <c r="H28" s="18"/>
      <c r="I28" s="37" t="s">
        <v>15</v>
      </c>
      <c r="J28" s="19"/>
      <c r="K28" s="12"/>
      <c r="L28" s="44"/>
      <c r="M28" s="44"/>
      <c r="N28" s="44"/>
      <c r="O28" s="44"/>
      <c r="P28" s="44"/>
      <c r="Q28" s="44"/>
    </row>
    <row r="29" spans="2:17" ht="20.25" customHeight="1" x14ac:dyDescent="0.25">
      <c r="B29" s="22" t="s">
        <v>7</v>
      </c>
      <c r="C29" s="40"/>
      <c r="D29" s="30"/>
      <c r="E29" s="40"/>
      <c r="F29" s="18"/>
      <c r="G29" s="50"/>
      <c r="H29" s="18"/>
      <c r="I29" s="52">
        <f>_xlfn.XLOOKUP($E$29, Inputs!$B$3:$B$16, Inputs!$I$3:$I$16,0,0,1)</f>
        <v>0</v>
      </c>
      <c r="J29" s="19"/>
      <c r="K29" s="12"/>
      <c r="L29" s="44"/>
      <c r="M29" s="44"/>
      <c r="N29" s="44"/>
      <c r="O29" s="44"/>
      <c r="P29" s="44"/>
      <c r="Q29" s="44"/>
    </row>
    <row r="30" spans="2:17" ht="8.25" customHeight="1" x14ac:dyDescent="0.25">
      <c r="B30" s="17"/>
      <c r="C30" s="18"/>
      <c r="D30" s="18"/>
      <c r="E30" s="20"/>
      <c r="F30" s="18"/>
      <c r="G30" s="18"/>
      <c r="H30" s="18"/>
      <c r="I30" s="36"/>
      <c r="J30" s="19"/>
      <c r="K30" s="12"/>
      <c r="L30" s="44"/>
      <c r="M30" s="44"/>
      <c r="N30" s="44"/>
      <c r="O30" s="44"/>
      <c r="P30" s="44"/>
      <c r="Q30" s="44"/>
    </row>
    <row r="31" spans="2:17" ht="20.25" customHeight="1" x14ac:dyDescent="0.25">
      <c r="B31" s="17"/>
      <c r="C31" s="55" t="s">
        <v>49</v>
      </c>
      <c r="D31" s="18"/>
      <c r="E31" s="20" t="s">
        <v>48</v>
      </c>
      <c r="F31" s="18"/>
      <c r="G31" s="20" t="str">
        <f>_xlfn.XLOOKUP(E32, Inputs!$B$3:$B$15, Inputs!$C$3:$C$15,"Installation Information",0, 1)</f>
        <v>Installation Information</v>
      </c>
      <c r="H31" s="18"/>
      <c r="I31" s="37" t="s">
        <v>15</v>
      </c>
      <c r="J31" s="19"/>
      <c r="K31" s="12"/>
      <c r="L31" s="44"/>
      <c r="M31" s="44"/>
      <c r="N31" s="44"/>
      <c r="O31" s="44"/>
      <c r="P31" s="44"/>
      <c r="Q31" s="44"/>
    </row>
    <row r="32" spans="2:17" ht="20.25" customHeight="1" x14ac:dyDescent="0.25">
      <c r="B32" s="22" t="s">
        <v>24</v>
      </c>
      <c r="C32" s="40"/>
      <c r="D32" s="30"/>
      <c r="E32" s="40"/>
      <c r="F32" s="18"/>
      <c r="G32" s="50"/>
      <c r="H32" s="18"/>
      <c r="I32" s="52">
        <f>_xlfn.XLOOKUP($E$32, Inputs!$B$3:$B$16, Inputs!$J$3:$J$16,0,0,1)</f>
        <v>0</v>
      </c>
      <c r="J32" s="19"/>
      <c r="K32" s="12"/>
      <c r="L32" s="46"/>
      <c r="M32" s="47"/>
      <c r="N32" s="44"/>
      <c r="O32" s="44"/>
      <c r="P32" s="44"/>
      <c r="Q32" s="44"/>
    </row>
    <row r="33" spans="2:17" ht="8.25" customHeight="1" x14ac:dyDescent="0.25">
      <c r="B33" s="17"/>
      <c r="C33" s="18"/>
      <c r="D33" s="18"/>
      <c r="E33" s="20"/>
      <c r="F33" s="18"/>
      <c r="G33" s="18"/>
      <c r="H33" s="18"/>
      <c r="I33" s="36"/>
      <c r="J33" s="19"/>
      <c r="K33" s="12"/>
      <c r="L33" s="46"/>
      <c r="M33" s="47"/>
      <c r="N33" s="44"/>
      <c r="O33" s="44"/>
      <c r="P33" s="44"/>
      <c r="Q33" s="44"/>
    </row>
    <row r="34" spans="2:17" ht="20.25" customHeight="1" x14ac:dyDescent="0.25">
      <c r="B34" s="17"/>
      <c r="C34" s="55" t="s">
        <v>49</v>
      </c>
      <c r="D34" s="18"/>
      <c r="E34" s="20" t="s">
        <v>48</v>
      </c>
      <c r="F34" s="18"/>
      <c r="G34" s="20" t="str">
        <f>_xlfn.XLOOKUP(E35, Inputs!$B$3:$B$15, Inputs!$C$3:$C$15,"Installation Information",0, 1)</f>
        <v>Installation Information</v>
      </c>
      <c r="H34" s="18"/>
      <c r="I34" s="37" t="s">
        <v>15</v>
      </c>
      <c r="J34" s="19"/>
      <c r="K34" s="12"/>
      <c r="L34" s="46"/>
      <c r="M34" s="47"/>
      <c r="N34" s="44"/>
      <c r="O34" s="44"/>
      <c r="P34" s="44"/>
      <c r="Q34" s="44"/>
    </row>
    <row r="35" spans="2:17" ht="20.25" customHeight="1" x14ac:dyDescent="0.25">
      <c r="B35" s="22" t="s">
        <v>25</v>
      </c>
      <c r="C35" s="40"/>
      <c r="D35" s="30"/>
      <c r="E35" s="40"/>
      <c r="F35" s="18"/>
      <c r="G35" s="50"/>
      <c r="H35" s="18"/>
      <c r="I35" s="52">
        <f>_xlfn.XLOOKUP($E$35, Inputs!$B$3:$B$16, Inputs!$K$3:$K$16,0,0,1)</f>
        <v>0</v>
      </c>
      <c r="J35" s="19"/>
      <c r="K35" s="12"/>
      <c r="L35" s="46"/>
      <c r="M35" s="47"/>
      <c r="N35" s="44"/>
      <c r="O35" s="44"/>
      <c r="P35" s="44"/>
      <c r="Q35" s="44"/>
    </row>
    <row r="36" spans="2:17" ht="8.25" customHeight="1" x14ac:dyDescent="0.25">
      <c r="B36" s="17"/>
      <c r="C36" s="18"/>
      <c r="D36" s="18"/>
      <c r="E36" s="20"/>
      <c r="F36" s="18"/>
      <c r="G36" s="18"/>
      <c r="H36" s="18"/>
      <c r="I36" s="18"/>
      <c r="J36" s="19"/>
      <c r="K36" s="12"/>
      <c r="L36" s="46"/>
      <c r="M36" s="47"/>
      <c r="N36" s="44"/>
      <c r="O36" s="44"/>
      <c r="P36" s="44"/>
      <c r="Q36" s="44"/>
    </row>
    <row r="37" spans="2:17" ht="8.25" customHeight="1" x14ac:dyDescent="0.25">
      <c r="B37" s="17"/>
      <c r="C37" s="18"/>
      <c r="D37" s="18"/>
      <c r="E37" s="20"/>
      <c r="F37" s="18"/>
      <c r="G37" s="18"/>
      <c r="H37" s="18"/>
      <c r="I37" s="18"/>
      <c r="J37" s="19"/>
      <c r="K37" s="12"/>
      <c r="L37" s="46"/>
      <c r="M37" s="47"/>
      <c r="N37" s="44"/>
      <c r="O37" s="44"/>
      <c r="P37" s="44"/>
      <c r="Q37" s="44"/>
    </row>
    <row r="38" spans="2:17" ht="18" x14ac:dyDescent="0.25">
      <c r="B38" s="42" t="s">
        <v>21</v>
      </c>
      <c r="C38" s="54"/>
      <c r="D38" s="54"/>
      <c r="E38" s="20"/>
      <c r="F38" s="18"/>
      <c r="G38" s="18"/>
      <c r="H38" s="18"/>
      <c r="I38" s="18"/>
      <c r="J38" s="19"/>
      <c r="K38" s="12"/>
      <c r="L38" s="46"/>
      <c r="M38" s="47"/>
      <c r="N38" s="44"/>
      <c r="O38" s="44"/>
      <c r="P38" s="44"/>
      <c r="Q38" s="44"/>
    </row>
    <row r="39" spans="2:17" ht="6" customHeight="1" thickBot="1" x14ac:dyDescent="0.3">
      <c r="B39" s="17"/>
      <c r="C39" s="18"/>
      <c r="D39" s="18"/>
      <c r="E39" s="20"/>
      <c r="F39" s="18"/>
      <c r="G39" s="18"/>
      <c r="H39" s="18"/>
      <c r="I39" s="18"/>
      <c r="J39" s="19"/>
      <c r="K39" s="12"/>
      <c r="L39" s="46"/>
      <c r="M39" s="47"/>
      <c r="N39" s="44"/>
      <c r="O39" s="44"/>
      <c r="P39" s="44"/>
      <c r="Q39" s="44"/>
    </row>
    <row r="40" spans="2:17" s="10" customFormat="1" ht="20.25" customHeight="1" thickBot="1" x14ac:dyDescent="0.3">
      <c r="B40" s="62" t="s">
        <v>41</v>
      </c>
      <c r="C40" s="63"/>
      <c r="D40" s="63"/>
      <c r="E40" s="63"/>
      <c r="F40" s="63"/>
      <c r="G40" s="63"/>
      <c r="H40" s="63"/>
      <c r="I40" s="63"/>
      <c r="J40" s="64"/>
      <c r="K40" s="12"/>
      <c r="L40" s="45"/>
      <c r="M40" s="45"/>
      <c r="N40" s="45"/>
      <c r="O40" s="45"/>
      <c r="P40" s="45"/>
      <c r="Q40" s="45"/>
    </row>
    <row r="41" spans="2:17" ht="18" x14ac:dyDescent="0.35">
      <c r="B41" s="17"/>
      <c r="C41" s="18"/>
      <c r="D41" s="18"/>
      <c r="E41" s="51"/>
      <c r="F41" s="18"/>
      <c r="G41" s="20" t="s">
        <v>54</v>
      </c>
      <c r="H41" s="18"/>
      <c r="I41" s="20"/>
      <c r="J41" s="19"/>
      <c r="K41" s="12"/>
      <c r="L41" s="44"/>
      <c r="M41" s="44"/>
      <c r="N41" s="44"/>
      <c r="O41" s="44"/>
      <c r="P41" s="44"/>
      <c r="Q41" s="44"/>
    </row>
    <row r="42" spans="2:17" ht="20.25" customHeight="1" x14ac:dyDescent="0.25">
      <c r="B42" s="8"/>
      <c r="C42" s="2"/>
      <c r="D42" s="2"/>
      <c r="E42" s="38" t="s">
        <v>53</v>
      </c>
      <c r="F42" s="2"/>
      <c r="G42" s="41"/>
      <c r="H42" s="18"/>
      <c r="I42" s="18"/>
      <c r="J42" s="19"/>
      <c r="L42" s="44"/>
      <c r="M42" s="44"/>
      <c r="N42" s="44"/>
      <c r="O42" s="44"/>
      <c r="P42" s="44"/>
      <c r="Q42" s="44"/>
    </row>
    <row r="43" spans="2:17" ht="18" customHeight="1" x14ac:dyDescent="0.25">
      <c r="B43" s="59" t="s">
        <v>2</v>
      </c>
      <c r="C43" s="54"/>
      <c r="D43" s="54"/>
      <c r="E43" s="2"/>
      <c r="F43" s="18"/>
      <c r="G43" s="18"/>
      <c r="H43" s="18"/>
      <c r="I43" s="18"/>
      <c r="J43" s="19"/>
      <c r="L43" s="44"/>
      <c r="M43" s="44"/>
      <c r="N43" s="44"/>
      <c r="O43" s="44"/>
      <c r="P43" s="44"/>
      <c r="Q43" s="44"/>
    </row>
    <row r="44" spans="2:17" ht="6" customHeight="1" thickBot="1" x14ac:dyDescent="0.3">
      <c r="B44" s="17"/>
      <c r="C44" s="18"/>
      <c r="D44" s="18"/>
      <c r="E44" s="20"/>
      <c r="F44" s="18"/>
      <c r="G44" s="18"/>
      <c r="H44" s="18"/>
      <c r="I44" s="18"/>
      <c r="J44" s="19"/>
      <c r="K44" s="12"/>
      <c r="L44" s="46"/>
      <c r="M44" s="47"/>
      <c r="N44" s="44"/>
      <c r="O44" s="44"/>
      <c r="P44" s="44"/>
      <c r="Q44" s="44"/>
    </row>
    <row r="45" spans="2:17" s="10" customFormat="1" ht="20.25" customHeight="1" thickBot="1" x14ac:dyDescent="0.3">
      <c r="B45" s="62" t="s">
        <v>14</v>
      </c>
      <c r="C45" s="63"/>
      <c r="D45" s="63"/>
      <c r="E45" s="63"/>
      <c r="F45" s="63"/>
      <c r="G45" s="63"/>
      <c r="H45" s="63"/>
      <c r="I45" s="63"/>
      <c r="J45" s="64"/>
      <c r="K45" s="12"/>
      <c r="L45" s="34"/>
      <c r="M45" s="34"/>
      <c r="N45" s="34"/>
      <c r="O45" s="34"/>
    </row>
    <row r="46" spans="2:17" s="9" customFormat="1" ht="12" customHeight="1" x14ac:dyDescent="0.25">
      <c r="B46" s="17"/>
      <c r="C46" s="18"/>
      <c r="D46" s="18"/>
      <c r="E46" s="20"/>
      <c r="F46" s="18"/>
      <c r="G46" s="18"/>
      <c r="H46" s="18"/>
      <c r="I46" s="18"/>
      <c r="J46" s="19"/>
      <c r="L46" s="33"/>
      <c r="M46" s="33"/>
      <c r="N46" s="35"/>
      <c r="O46" s="35"/>
    </row>
    <row r="47" spans="2:17" s="9" customFormat="1" ht="20.25" customHeight="1" x14ac:dyDescent="0.25">
      <c r="B47" s="22" t="s">
        <v>22</v>
      </c>
      <c r="C47" s="52">
        <f>$I$17+$I$20+$I$23+$I$26+$I$29+$I$32+$I$35</f>
        <v>0</v>
      </c>
      <c r="D47" s="30"/>
      <c r="E47" s="18"/>
      <c r="F47" s="18"/>
      <c r="G47" s="72" t="s">
        <v>16</v>
      </c>
      <c r="H47" s="73"/>
      <c r="I47" s="52">
        <f>$G$42</f>
        <v>0</v>
      </c>
      <c r="J47" s="19"/>
      <c r="L47" s="33"/>
      <c r="M47" s="33"/>
      <c r="N47" s="35"/>
      <c r="O47" s="35"/>
    </row>
    <row r="48" spans="2:17" s="9" customFormat="1" ht="12" customHeight="1" x14ac:dyDescent="0.25">
      <c r="B48" s="17"/>
      <c r="C48" s="18"/>
      <c r="D48" s="18"/>
      <c r="E48" s="20"/>
      <c r="F48" s="18"/>
      <c r="G48" s="18"/>
      <c r="H48" s="18"/>
      <c r="I48" s="18"/>
      <c r="J48" s="19"/>
      <c r="L48" s="33"/>
      <c r="M48" s="33"/>
      <c r="N48" s="35"/>
      <c r="O48" s="35"/>
    </row>
    <row r="49" spans="2:15" s="9" customFormat="1" ht="20.25" customHeight="1" x14ac:dyDescent="0.25">
      <c r="B49" s="23" t="s">
        <v>17</v>
      </c>
      <c r="C49" s="76" t="str">
        <f>IF(AND(C47&lt;&gt;0,I47&lt;&gt;0),IF(I47&gt;=C47,"Ok. Offset provided exceeds offset required.","Additional renewable energy offsets required.")," ")</f>
        <v xml:space="preserve"> </v>
      </c>
      <c r="D49" s="77"/>
      <c r="E49" s="78"/>
      <c r="F49" s="39" t="str">
        <f>IF(C49=" "," ",IF(C49="Ok. Offset provided exceeds offset required.",CHAR(252),CHAR(251)))</f>
        <v xml:space="preserve"> </v>
      </c>
      <c r="G49" s="74" t="s">
        <v>32</v>
      </c>
      <c r="H49" s="75"/>
      <c r="I49" s="52">
        <f>IF(AND(C47&lt;&gt;0,I47&lt;&gt;0),$I$47-$C$47, 0)</f>
        <v>0</v>
      </c>
      <c r="J49" s="19"/>
      <c r="L49" s="33"/>
      <c r="M49" s="33"/>
      <c r="N49" s="35"/>
      <c r="O49" s="35"/>
    </row>
    <row r="50" spans="2:15" s="9" customFormat="1" ht="8.25" customHeight="1" x14ac:dyDescent="0.25">
      <c r="B50" s="23"/>
      <c r="C50" s="38"/>
      <c r="D50" s="38"/>
      <c r="E50" s="25"/>
      <c r="F50" s="24"/>
      <c r="G50" s="25"/>
      <c r="H50" s="26"/>
      <c r="I50" s="26"/>
      <c r="J50" s="19"/>
      <c r="L50" s="33"/>
      <c r="M50" s="33"/>
      <c r="N50" s="35"/>
      <c r="O50" s="35"/>
    </row>
    <row r="51" spans="2:15" s="9" customFormat="1" ht="18.75" customHeight="1" x14ac:dyDescent="0.25">
      <c r="B51" s="42" t="s">
        <v>20</v>
      </c>
      <c r="C51" s="54"/>
      <c r="D51" s="54"/>
      <c r="E51" s="25"/>
      <c r="F51" s="24"/>
      <c r="G51" s="25"/>
      <c r="H51" s="26"/>
      <c r="I51" s="65">
        <v>45737</v>
      </c>
      <c r="J51" s="66"/>
      <c r="L51" s="33"/>
      <c r="M51" s="33"/>
      <c r="N51" s="35"/>
      <c r="O51" s="35"/>
    </row>
    <row r="52" spans="2:15" s="9" customFormat="1" ht="6.75" customHeight="1" thickBot="1" x14ac:dyDescent="0.3">
      <c r="B52" s="27"/>
      <c r="C52" s="28"/>
      <c r="D52" s="28"/>
      <c r="E52" s="28"/>
      <c r="F52" s="28"/>
      <c r="G52" s="28"/>
      <c r="H52" s="28"/>
      <c r="I52" s="28"/>
      <c r="J52" s="29"/>
      <c r="L52" s="33"/>
      <c r="M52" s="33"/>
      <c r="N52" s="35"/>
      <c r="O52" s="35"/>
    </row>
  </sheetData>
  <sheetProtection algorithmName="SHA-512" hashValue="lduTFVvuBDG6vr4QItkly5jgbPJj6aMpYgJ4vQ4Ot/XFPQKTzl3dp9n1hCXXHUgcCu50u7Rd0F4L4qfHW8eIxQ==" saltValue="if/8PdNNL5OmQwZD9EKZaA==" spinCount="100000" sheet="1" objects="1" scenarios="1" selectLockedCells="1"/>
  <mergeCells count="13">
    <mergeCell ref="B3:J4"/>
    <mergeCell ref="B5:J5"/>
    <mergeCell ref="G7:J7"/>
    <mergeCell ref="B8:J8"/>
    <mergeCell ref="B40:J40"/>
    <mergeCell ref="C6:G6"/>
    <mergeCell ref="B45:J45"/>
    <mergeCell ref="I51:J51"/>
    <mergeCell ref="I6:J6"/>
    <mergeCell ref="B14:J14"/>
    <mergeCell ref="G47:H47"/>
    <mergeCell ref="G49:H49"/>
    <mergeCell ref="C49:E49"/>
  </mergeCells>
  <conditionalFormatting sqref="F49:F51">
    <cfRule type="cellIs" dxfId="35" priority="46" operator="equal">
      <formula>CHAR(252)</formula>
    </cfRule>
    <cfRule type="cellIs" dxfId="34" priority="47" operator="equal">
      <formula>CHAR(251)</formula>
    </cfRule>
  </conditionalFormatting>
  <conditionalFormatting sqref="G19 G22 G25 G28 G31 G34 E15 G15:G16">
    <cfRule type="cellIs" dxfId="33" priority="40" operator="notEqual">
      <formula>"Installation Information"</formula>
    </cfRule>
    <cfRule type="cellIs" dxfId="32" priority="41" operator="equal">
      <formula>"email building@bouldercounty.gov"</formula>
    </cfRule>
  </conditionalFormatting>
  <conditionalFormatting sqref="I17 I20 I23 I26 I29 I32 I35">
    <cfRule type="cellIs" dxfId="31" priority="42" operator="equal">
      <formula>"Contact BC"</formula>
    </cfRule>
  </conditionalFormatting>
  <conditionalFormatting sqref="G17">
    <cfRule type="expression" dxfId="30" priority="39">
      <formula>E17&lt;&gt;""</formula>
    </cfRule>
  </conditionalFormatting>
  <conditionalFormatting sqref="G20">
    <cfRule type="expression" dxfId="29" priority="38">
      <formula>E20&lt;&gt;""</formula>
    </cfRule>
  </conditionalFormatting>
  <conditionalFormatting sqref="G23">
    <cfRule type="expression" dxfId="28" priority="37">
      <formula>E23&lt;&gt;""</formula>
    </cfRule>
  </conditionalFormatting>
  <conditionalFormatting sqref="G26">
    <cfRule type="expression" dxfId="27" priority="36">
      <formula>E26&lt;&gt;""</formula>
    </cfRule>
  </conditionalFormatting>
  <conditionalFormatting sqref="G29">
    <cfRule type="expression" dxfId="26" priority="35">
      <formula>E29&lt;&gt;""</formula>
    </cfRule>
  </conditionalFormatting>
  <conditionalFormatting sqref="G32">
    <cfRule type="expression" dxfId="25" priority="34">
      <formula>E32&lt;&gt;""</formula>
    </cfRule>
  </conditionalFormatting>
  <conditionalFormatting sqref="G35">
    <cfRule type="expression" dxfId="24" priority="33">
      <formula>E35&lt;&gt;""</formula>
    </cfRule>
  </conditionalFormatting>
  <conditionalFormatting sqref="C15">
    <cfRule type="cellIs" dxfId="23" priority="27" operator="notEqual">
      <formula>"Installation Information"</formula>
    </cfRule>
    <cfRule type="cellIs" dxfId="22" priority="28" operator="equal">
      <formula>"email building@bouldercounty.gov"</formula>
    </cfRule>
  </conditionalFormatting>
  <conditionalFormatting sqref="G41">
    <cfRule type="cellIs" dxfId="21" priority="25" operator="notEqual">
      <formula>"Installation Information"</formula>
    </cfRule>
    <cfRule type="cellIs" dxfId="20" priority="26" operator="equal">
      <formula>"email building@bouldercounty.gov"</formula>
    </cfRule>
  </conditionalFormatting>
  <conditionalFormatting sqref="E41">
    <cfRule type="cellIs" dxfId="19" priority="23" operator="notEqual">
      <formula>"Installation Information"</formula>
    </cfRule>
    <cfRule type="cellIs" dxfId="18" priority="24" operator="equal">
      <formula>"email building@bouldercounty.gov"</formula>
    </cfRule>
  </conditionalFormatting>
  <conditionalFormatting sqref="E17 E20 E23 E26 E29 E32 E35">
    <cfRule type="expression" dxfId="17" priority="21">
      <formula>NOT(ISBLANK(E17))</formula>
    </cfRule>
  </conditionalFormatting>
  <conditionalFormatting sqref="I47">
    <cfRule type="cellIs" dxfId="16" priority="16" operator="equal">
      <formula>"Contact BC"</formula>
    </cfRule>
  </conditionalFormatting>
  <conditionalFormatting sqref="C47">
    <cfRule type="cellIs" dxfId="15" priority="15" operator="equal">
      <formula>"Contact BC"</formula>
    </cfRule>
  </conditionalFormatting>
  <conditionalFormatting sqref="C49">
    <cfRule type="containsText" dxfId="14" priority="11" operator="containsText" text="Ok. Offset provided exceeds offset required.">
      <formula>NOT(ISERROR(SEARCH("Ok. Offset provided exceeds offset required.",C49)))</formula>
    </cfRule>
    <cfRule type="containsText" dxfId="13" priority="12" operator="containsText" text="Additional renewable energy offsets required.">
      <formula>NOT(ISERROR(SEARCH("Additional renewable energy offsets required.",C49)))</formula>
    </cfRule>
    <cfRule type="cellIs" dxfId="12" priority="14" operator="equal">
      <formula>"Contact BC"</formula>
    </cfRule>
  </conditionalFormatting>
  <conditionalFormatting sqref="I49">
    <cfRule type="cellIs" dxfId="11" priority="9" operator="lessThan">
      <formula>0</formula>
    </cfRule>
    <cfRule type="cellIs" dxfId="10" priority="10" operator="greaterThan">
      <formula>0</formula>
    </cfRule>
    <cfRule type="cellIs" dxfId="9" priority="13" operator="equal">
      <formula>"Contact BC"</formula>
    </cfRule>
  </conditionalFormatting>
  <conditionalFormatting sqref="G42">
    <cfRule type="expression" dxfId="8" priority="8">
      <formula>ISBLANK(G42)=FALSE</formula>
    </cfRule>
  </conditionalFormatting>
  <conditionalFormatting sqref="C17">
    <cfRule type="expression" dxfId="7" priority="7">
      <formula>NOT(ISBLANK(C17))</formula>
    </cfRule>
  </conditionalFormatting>
  <conditionalFormatting sqref="C20">
    <cfRule type="expression" dxfId="6" priority="6">
      <formula>NOT(ISBLANK(C20))</formula>
    </cfRule>
  </conditionalFormatting>
  <conditionalFormatting sqref="C23">
    <cfRule type="expression" dxfId="5" priority="5">
      <formula>NOT(ISBLANK(C23))</formula>
    </cfRule>
  </conditionalFormatting>
  <conditionalFormatting sqref="C26">
    <cfRule type="expression" dxfId="4" priority="4">
      <formula>NOT(ISBLANK(C26))</formula>
    </cfRule>
  </conditionalFormatting>
  <conditionalFormatting sqref="C29">
    <cfRule type="expression" dxfId="3" priority="3">
      <formula>NOT(ISBLANK(C29))</formula>
    </cfRule>
  </conditionalFormatting>
  <conditionalFormatting sqref="C32">
    <cfRule type="expression" dxfId="2" priority="2">
      <formula>NOT(ISBLANK(C32))</formula>
    </cfRule>
  </conditionalFormatting>
  <conditionalFormatting sqref="C35">
    <cfRule type="expression" dxfId="1" priority="1">
      <formula>NOT(ISBLANK(C35))</formula>
    </cfRule>
  </conditionalFormatting>
  <dataValidations xWindow="653" yWindow="480" count="4">
    <dataValidation type="decimal" operator="greaterThanOrEqual" allowBlank="1" showInputMessage="1" showErrorMessage="1" promptTitle="Installation, Equipment, or HERS" prompt="Enter the installation, equipment, or HERS Fuel Summary information. See cell above for required information." sqref="G17 G20 G23 G26 G29 G32 G35" xr:uid="{80FD82D5-611E-475B-A016-8ACDB597B2AC}">
      <formula1>0</formula1>
    </dataValidation>
    <dataValidation type="decimal" operator="greaterThanOrEqual" allowBlank="1" showInputMessage="1" showErrorMessage="1" promptTitle="Renewable energy production" prompt="Provide the amount of energy produced, or projected to be produced, by the photovoltaic system in kWh per year." sqref="G42" xr:uid="{C92C3AB9-D752-40BF-AC93-A5AA00E8EDA7}">
      <formula1>0</formula1>
    </dataValidation>
    <dataValidation type="list" allowBlank="1" showInputMessage="1" showErrorMessage="1" promptTitle="Appliance / Equipment / HERS" prompt="Select appliance, equipment, or HERS fuel summary from the drop down menu." sqref="E35 E32" xr:uid="{D4B6DA05-55E4-48D9-A5C2-F0A760168F40}">
      <formula1>INDIRECT(SUBSTITUTE(C32," ","_"))</formula1>
    </dataValidation>
    <dataValidation type="list" allowBlank="1" showInputMessage="1" showErrorMessage="1" promptTitle="Appliance / Equipment / HERS" prompt="Select appliance, equipment, or HERS fuel summary from the drop down menu." sqref="E17 E20 E23 E26 E29" xr:uid="{8A6B37FA-DEFB-4B2E-A874-400B159B28D6}">
      <formula1>INDIRECT(SUBSTITUTE(C17, " ","_"))</formula1>
    </dataValidation>
  </dataValidations>
  <pageMargins left="0.7" right="0.7" top="0.75" bottom="0.75" header="0.3" footer="0.3"/>
  <pageSetup scale="60" fitToWidth="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Button5_Click">
                <anchor moveWithCells="1" sizeWithCells="1">
                  <from>
                    <xdr:col>6</xdr:col>
                    <xdr:colOff>1013460</xdr:colOff>
                    <xdr:row>36</xdr:row>
                    <xdr:rowOff>38100</xdr:rowOff>
                  </from>
                  <to>
                    <xdr:col>7</xdr:col>
                    <xdr:colOff>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Button 14">
              <controlPr defaultSize="0" print="0" autoFill="0" autoPict="0" macro="[0]!Button14_Click">
                <anchor moveWithCells="1" sizeWithCells="1">
                  <from>
                    <xdr:col>8</xdr:col>
                    <xdr:colOff>144780</xdr:colOff>
                    <xdr:row>40</xdr:row>
                    <xdr:rowOff>251460</xdr:rowOff>
                  </from>
                  <to>
                    <xdr:col>8</xdr:col>
                    <xdr:colOff>1478280</xdr:colOff>
                    <xdr:row>41</xdr:row>
                    <xdr:rowOff>259080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53" yWindow="480" count="1">
        <x14:dataValidation type="list" allowBlank="1" showInputMessage="1" showErrorMessage="1" xr:uid="{89A13ED2-2045-436F-A990-5307F727160F}">
          <x14:formula1>
            <xm:f>Inputs!$E$17:$J$17</xm:f>
          </x14:formula1>
          <xm:sqref>C17 C20 C23 C26 C29 C32 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460C5-851A-4B84-B416-2D1FE5628BA2}">
  <sheetPr codeName="Sheet2">
    <pageSetUpPr fitToPage="1"/>
  </sheetPr>
  <dimension ref="A2:K21"/>
  <sheetViews>
    <sheetView showGridLines="0" zoomScale="85" zoomScaleNormal="85" workbookViewId="0">
      <selection activeCell="B24" sqref="B24"/>
    </sheetView>
  </sheetViews>
  <sheetFormatPr defaultColWidth="8.77734375" defaultRowHeight="20.25" customHeight="1" x14ac:dyDescent="0.25"/>
  <cols>
    <col min="1" max="1" width="32.44140625" style="1" customWidth="1"/>
    <col min="2" max="2" width="53" style="1" customWidth="1"/>
    <col min="3" max="3" width="45" style="1" bestFit="1" customWidth="1"/>
    <col min="4" max="4" width="19.33203125" style="1" customWidth="1"/>
    <col min="5" max="5" width="25.77734375" style="1" bestFit="1" customWidth="1"/>
    <col min="6" max="6" width="29.77734375" style="1" bestFit="1" customWidth="1"/>
    <col min="7" max="8" width="21.77734375" style="1" customWidth="1"/>
    <col min="9" max="9" width="31.109375" style="1" bestFit="1" customWidth="1"/>
    <col min="10" max="11" width="21.77734375" style="1" customWidth="1"/>
    <col min="12" max="16384" width="8.77734375" style="1"/>
  </cols>
  <sheetData>
    <row r="2" spans="1:11" ht="20.25" customHeight="1" x14ac:dyDescent="0.25">
      <c r="D2" s="4" t="s">
        <v>38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24</v>
      </c>
      <c r="K2" s="4" t="s">
        <v>25</v>
      </c>
    </row>
    <row r="3" spans="1:11" s="2" customFormat="1" ht="20.25" customHeight="1" x14ac:dyDescent="0.25">
      <c r="A3" s="2" t="s">
        <v>50</v>
      </c>
      <c r="B3" s="3" t="s">
        <v>55</v>
      </c>
      <c r="C3" s="7" t="s">
        <v>59</v>
      </c>
      <c r="D3" s="48">
        <v>50</v>
      </c>
      <c r="E3" s="43">
        <f>IF('Offset Form'!$E$17=Inputs!$B$3,('Offset Form'!$G$17*$D$3)/3412,0)</f>
        <v>0</v>
      </c>
      <c r="F3" s="43">
        <f>IF('Offset Form'!$E$20=Inputs!$B$3,('Offset Form'!$G$20*$D$3)/3412,0)</f>
        <v>0</v>
      </c>
      <c r="G3" s="43">
        <f>IF('Offset Form'!$E$23=Inputs!$B$3,('Offset Form'!$G$23*$D$3)/3412,0)</f>
        <v>0</v>
      </c>
      <c r="H3" s="43">
        <f>IF('Offset Form'!$E$26=Inputs!$B$3,('Offset Form'!$G$26*$D$3)/3412,0)</f>
        <v>0</v>
      </c>
      <c r="I3" s="43">
        <f>IF('Offset Form'!$E$29=Inputs!$B$3,('Offset Form'!$G$29*$D$3)/3412,0)</f>
        <v>0</v>
      </c>
      <c r="J3" s="43">
        <f>IF('Offset Form'!$E$32=Inputs!$B$3,('Offset Form'!$G$32*$D$3)/3412,0)</f>
        <v>0</v>
      </c>
      <c r="K3" s="43">
        <f>IF('Offset Form'!$E$35=Inputs!$B$3,('Offset Form'!$G$35*$D$3)/3412,0)</f>
        <v>0</v>
      </c>
    </row>
    <row r="4" spans="1:11" s="2" customFormat="1" ht="20.25" customHeight="1" x14ac:dyDescent="0.25">
      <c r="A4" s="2" t="s">
        <v>51</v>
      </c>
      <c r="B4" s="3" t="s">
        <v>35</v>
      </c>
      <c r="C4" s="7" t="s">
        <v>1</v>
      </c>
      <c r="D4" s="48">
        <v>150</v>
      </c>
      <c r="E4" s="43">
        <f>IF('Offset Form'!$E$17=Inputs!$B$4,(('Offset Form'!$G$17*$D$4)/1000),0)</f>
        <v>0</v>
      </c>
      <c r="F4" s="43">
        <f>IF('Offset Form'!$E$20=Inputs!$B$4,(('Offset Form'!$G$20*$D$4)/1000),0)</f>
        <v>0</v>
      </c>
      <c r="G4" s="43">
        <f>IF('Offset Form'!$E$23=Inputs!$B$4,(('Offset Form'!$G$23*$D$4)/1000),0)</f>
        <v>0</v>
      </c>
      <c r="H4" s="43">
        <f>IF('Offset Form'!$E$26=Inputs!$B$4,(('Offset Form'!$G$26*$D$4)/1000),0)</f>
        <v>0</v>
      </c>
      <c r="I4" s="43">
        <f>IF('Offset Form'!$E$29=Inputs!$B$4,(('Offset Form'!$G$29*$D$4)/1000),0)</f>
        <v>0</v>
      </c>
      <c r="J4" s="43">
        <f>IF('Offset Form'!$E$32=Inputs!$B$4,(('Offset Form'!$G$32*$D$4)/1000),0)</f>
        <v>0</v>
      </c>
      <c r="K4" s="43">
        <f>IF('Offset Form'!$E$35=Inputs!$B$4,(('Offset Form'!$G$35*$D$4)/1000),0)</f>
        <v>0</v>
      </c>
    </row>
    <row r="5" spans="1:11" s="2" customFormat="1" ht="20.25" customHeight="1" x14ac:dyDescent="0.25">
      <c r="A5" s="2" t="s">
        <v>51</v>
      </c>
      <c r="B5" s="3" t="s">
        <v>36</v>
      </c>
      <c r="C5" s="7" t="s">
        <v>59</v>
      </c>
      <c r="D5" s="48">
        <v>150</v>
      </c>
      <c r="E5" s="43">
        <f>IF('Offset Form'!$E$17=Inputs!$B$5,('Offset Form'!$G$17*$D$5)/3412,0)</f>
        <v>0</v>
      </c>
      <c r="F5" s="43">
        <f>IF('Offset Form'!$E$20=Inputs!$B$5,('Offset Form'!$G$20*$D$5)/3412,0)</f>
        <v>0</v>
      </c>
      <c r="G5" s="43">
        <f>IF('Offset Form'!$E$23=Inputs!$B$5,('Offset Form'!$G$23*$D$5)/3412,0)</f>
        <v>0</v>
      </c>
      <c r="H5" s="43">
        <f>IF('Offset Form'!$E$26=Inputs!$B$5,('Offset Form'!$G$26*$D$5)/3412,0)</f>
        <v>0</v>
      </c>
      <c r="I5" s="43">
        <f>IF('Offset Form'!$E$29=Inputs!$B$5,('Offset Form'!$G$29*$D$5)/3412,0)</f>
        <v>0</v>
      </c>
      <c r="J5" s="43">
        <f>IF('Offset Form'!$E$32=Inputs!$B$5,('Offset Form'!$G$32*$D$5)/3412,0)</f>
        <v>0</v>
      </c>
      <c r="K5" s="43">
        <f>IF('Offset Form'!$E$35=Inputs!$B$5,('Offset Form'!$G$35*$D$5)/3412,0)</f>
        <v>0</v>
      </c>
    </row>
    <row r="6" spans="1:11" s="2" customFormat="1" ht="20.25" customHeight="1" x14ac:dyDescent="0.25">
      <c r="A6" s="2" t="s">
        <v>51</v>
      </c>
      <c r="B6" s="3" t="s">
        <v>9</v>
      </c>
      <c r="C6" s="7" t="s">
        <v>56</v>
      </c>
      <c r="D6" s="48">
        <v>34425</v>
      </c>
      <c r="E6" s="43">
        <f>IF('Offset Form'!$E$17=Inputs!$B$6,('Offset Form'!$G$17*$D$6)/3412,0)</f>
        <v>0</v>
      </c>
      <c r="F6" s="43">
        <f>IF('Offset Form'!$E$20=Inputs!$B$6,('Offset Form'!$G$20*$D$6)/3412,0)</f>
        <v>0</v>
      </c>
      <c r="G6" s="43">
        <f>IF('Offset Form'!$E$23=Inputs!$B$6,('Offset Form'!$G$23*$D$6)/3412,0)</f>
        <v>0</v>
      </c>
      <c r="H6" s="43">
        <f>IF('Offset Form'!$E$26=Inputs!$B$6,('Offset Form'!$G$26*$D$6)/3412,0)</f>
        <v>0</v>
      </c>
      <c r="I6" s="43">
        <f>IF('Offset Form'!$E$29=Inputs!$B$6,('Offset Form'!$G$29*$D$6)/3412,0)</f>
        <v>0</v>
      </c>
      <c r="J6" s="43">
        <f>IF('Offset Form'!$E$32=Inputs!$B$6,('Offset Form'!$G$32*$D$6)/3412,0)</f>
        <v>0</v>
      </c>
      <c r="K6" s="43">
        <f>IF('Offset Form'!$E$35=Inputs!$B$6,('Offset Form'!$G$35*$D$6)/3412,0)</f>
        <v>0</v>
      </c>
    </row>
    <row r="7" spans="1:11" s="2" customFormat="1" ht="20.25" customHeight="1" x14ac:dyDescent="0.25">
      <c r="A7" s="2" t="s">
        <v>65</v>
      </c>
      <c r="B7" s="2" t="s">
        <v>66</v>
      </c>
      <c r="C7" s="7" t="s">
        <v>57</v>
      </c>
      <c r="D7" s="48">
        <v>29000</v>
      </c>
      <c r="E7" s="43">
        <f>IF('Offset Form'!$E$17=Inputs!$B$7,IF('Offset Form'!$G$17&lt;200,0,'Offset Form'!$G$17*$D$7)/3412,0)</f>
        <v>0</v>
      </c>
      <c r="F7" s="43">
        <f>IF('Offset Form'!$E$20=Inputs!$B$7,IF('Offset Form'!$G$20&lt;200,0,'Offset Form'!$G$20*$D$7)/3412,0)</f>
        <v>0</v>
      </c>
      <c r="G7" s="43">
        <f>IF('Offset Form'!$E$23=Inputs!$B$7,IF('Offset Form'!$G$23&lt;200,0,'Offset Form'!$G$23*$D$7)/3412,0)</f>
        <v>0</v>
      </c>
      <c r="H7" s="43">
        <f>IF('Offset Form'!$E$26=Inputs!$B$7,IF('Offset Form'!$G$26&lt;200,0,'Offset Form'!$G$26*$D$7)/3412,0)</f>
        <v>0</v>
      </c>
      <c r="I7" s="43">
        <f>IF('Offset Form'!$E$29=Inputs!$B$7,IF('Offset Form'!$G$29&lt;200,0,'Offset Form'!$G$29*$D$7)/3412,0)</f>
        <v>0</v>
      </c>
      <c r="J7" s="43">
        <f>IF('Offset Form'!$E$32=Inputs!$B$7,IF('Offset Form'!$G$32&lt;200,0,'Offset Form'!$G$32*$D$7)/3412,0)</f>
        <v>0</v>
      </c>
      <c r="K7" s="43">
        <f>IF('Offset Form'!$E$35=Inputs!$B$7,IF('Offset Form'!$G$35&lt;200,0,'Offset Form'!$G$35*$D$7)/3412,0)</f>
        <v>0</v>
      </c>
    </row>
    <row r="8" spans="1:11" s="2" customFormat="1" ht="20.25" customHeight="1" x14ac:dyDescent="0.25">
      <c r="A8" s="2" t="s">
        <v>65</v>
      </c>
      <c r="B8" s="2" t="s">
        <v>67</v>
      </c>
      <c r="C8" s="7" t="s">
        <v>57</v>
      </c>
      <c r="D8" s="48">
        <v>116000</v>
      </c>
      <c r="E8" s="43">
        <f>IF('Offset Form'!$E$17=Inputs!$B$8,IF('Offset Form'!$G$17&lt;200,0,'Offset Form'!$G$17*$D$8)/3412,0)</f>
        <v>0</v>
      </c>
      <c r="F8" s="43">
        <f>IF('Offset Form'!$E$20=Inputs!$B$8,IF('Offset Form'!$G$20&lt;200,0,'Offset Form'!$G$20*$D$8)/3412,0)</f>
        <v>0</v>
      </c>
      <c r="G8" s="43">
        <f>IF('Offset Form'!$E$23=Inputs!$B$8,IF('Offset Form'!$G$23&lt;200,0,'Offset Form'!$G$23*$D$8)/3412,0)</f>
        <v>0</v>
      </c>
      <c r="H8" s="43">
        <f>IF('Offset Form'!$E$26=Inputs!$B$8,IF('Offset Form'!$G$26&lt;200,0,'Offset Form'!$G$26*$D$8)/3412,0)</f>
        <v>0</v>
      </c>
      <c r="I8" s="43">
        <f>IF('Offset Form'!$E$29=Inputs!$B$8,IF('Offset Form'!$G$29&lt;200,0,'Offset Form'!$G$29*$D$8)/3412,0)</f>
        <v>0</v>
      </c>
      <c r="J8" s="43">
        <f>IF('Offset Form'!$E$32=Inputs!$B$8,IF('Offset Form'!$G$32&lt;200,0,'Offset Form'!$G$32*$D$8)/3412,0)</f>
        <v>0</v>
      </c>
      <c r="K8" s="43">
        <f>IF('Offset Form'!$E$35=Inputs!$B$8,IF('Offset Form'!$G$35&lt;200,0,'Offset Form'!$G$35*$D$8)/3412,0)</f>
        <v>0</v>
      </c>
    </row>
    <row r="9" spans="1:11" s="2" customFormat="1" ht="20.25" customHeight="1" x14ac:dyDescent="0.25">
      <c r="A9" s="2" t="s">
        <v>65</v>
      </c>
      <c r="B9" s="3" t="s">
        <v>8</v>
      </c>
      <c r="C9" s="7" t="s">
        <v>58</v>
      </c>
      <c r="D9" s="48">
        <v>430000</v>
      </c>
      <c r="E9" s="43">
        <f>IF('Offset Form'!$E$17=Inputs!$B$9,('Offset Form'!$G$17*$D$9)/3412,0)</f>
        <v>0</v>
      </c>
      <c r="F9" s="43">
        <f>IF('Offset Form'!$E$20=Inputs!$B$9,('Offset Form'!$G$20*$D$9)/3412,0)</f>
        <v>0</v>
      </c>
      <c r="G9" s="43">
        <f>IF('Offset Form'!$E$23=Inputs!$B$9,('Offset Form'!$G$23*$D$9)/3412,0)</f>
        <v>0</v>
      </c>
      <c r="H9" s="43">
        <f>IF('Offset Form'!$E$26=Inputs!$B$9,('Offset Form'!$G$26*$D$9)/3412,0)</f>
        <v>0</v>
      </c>
      <c r="I9" s="43">
        <f>IF('Offset Form'!$E$29=Inputs!$B$9,('Offset Form'!$G$29*$D$9)/3412,0)</f>
        <v>0</v>
      </c>
      <c r="J9" s="43">
        <f>IF('Offset Form'!$E$32=Inputs!$B$9,('Offset Form'!$G$32*$D$9)/3412,0)</f>
        <v>0</v>
      </c>
      <c r="K9" s="43">
        <f>IF('Offset Form'!$E$35=Inputs!$B$9,('Offset Form'!$G$35*$D$9)/3412,0)</f>
        <v>0</v>
      </c>
    </row>
    <row r="10" spans="1:11" s="2" customFormat="1" ht="20.25" customHeight="1" x14ac:dyDescent="0.25">
      <c r="A10" s="2" t="s">
        <v>65</v>
      </c>
      <c r="B10" s="3" t="s">
        <v>61</v>
      </c>
      <c r="C10" s="7" t="s">
        <v>58</v>
      </c>
      <c r="D10" s="48">
        <v>140000</v>
      </c>
      <c r="E10" s="43">
        <f>IF('Offset Form'!$E$17=Inputs!$B$10,IF('Offset Form'!$G$17&lt;=64,0,'Offset Form'!$G$17*$D$10)/3412,0)</f>
        <v>0</v>
      </c>
      <c r="F10" s="43">
        <f>IF('Offset Form'!$E$20=Inputs!$B$10,IF('Offset Form'!$G$20&lt;=64,0,'Offset Form'!$G$20*$D$10)/3412,0)</f>
        <v>0</v>
      </c>
      <c r="G10" s="43">
        <f>IF('Offset Form'!$E$23=Inputs!$B$10,IF('Offset Form'!$G$23&lt;=64,0,'Offset Form'!$G$23*$D$10)/3412,0)</f>
        <v>0</v>
      </c>
      <c r="H10" s="43">
        <f>IF('Offset Form'!$E$26=Inputs!$B$10,IF('Offset Form'!$G$26&lt;=64,0,'Offset Form'!$G$26*$D$10)/3412,0)</f>
        <v>0</v>
      </c>
      <c r="I10" s="43">
        <f>IF('Offset Form'!$E$29=Inputs!$B$10,IF('Offset Form'!$G$29&lt;=64,0,'Offset Form'!$G$29*$D$10)/3412,0)</f>
        <v>0</v>
      </c>
      <c r="J10" s="43">
        <f>IF('Offset Form'!$E$32=Inputs!$B$10,IF('Offset Form'!$G$32&lt;=64,0,'Offset Form'!$G$32*$D$10)/3412,0)</f>
        <v>0</v>
      </c>
      <c r="K10" s="43">
        <f>IF('Offset Form'!$E$35=Inputs!$B$10,IF('Offset Form'!$G$35&lt;=64,0,'Offset Form'!$G$35*$D$10)/3412,0)</f>
        <v>0</v>
      </c>
    </row>
    <row r="11" spans="1:11" s="2" customFormat="1" ht="20.25" customHeight="1" x14ac:dyDescent="0.25">
      <c r="A11" s="2" t="s">
        <v>52</v>
      </c>
      <c r="B11" s="3" t="s">
        <v>12</v>
      </c>
      <c r="C11" s="6" t="s">
        <v>60</v>
      </c>
      <c r="D11" s="49">
        <v>200</v>
      </c>
      <c r="E11" s="43">
        <f>IF('Offset Form'!$E$17=Inputs!$B$11,('Offset Form'!$G$17*$D$11),0)</f>
        <v>0</v>
      </c>
      <c r="F11" s="43">
        <f>IF('Offset Form'!$E$20=Inputs!$B$11,('Offset Form'!$G$20*$D$11),0)</f>
        <v>0</v>
      </c>
      <c r="G11" s="43">
        <f>IF('Offset Form'!$E$23=Inputs!$B$11,('Offset Form'!$G$23*$D$11),0)</f>
        <v>0</v>
      </c>
      <c r="H11" s="43">
        <f>IF('Offset Form'!$E$26=Inputs!$B$11,('Offset Form'!$G$26*$D$11),0)</f>
        <v>0</v>
      </c>
      <c r="I11" s="43">
        <f>IF('Offset Form'!$E$29=Inputs!$B$11,('Offset Form'!$G$29*$D$11),0)</f>
        <v>0</v>
      </c>
      <c r="J11" s="43">
        <f>IF('Offset Form'!$E$32=Inputs!$B$11,('Offset Form'!$G$32*$D$11),0)</f>
        <v>0</v>
      </c>
      <c r="K11" s="43">
        <f>IF('Offset Form'!$E$35=Inputs!$B$11,('Offset Form'!$G$35*$D$11),0)</f>
        <v>0</v>
      </c>
    </row>
    <row r="12" spans="1:11" s="2" customFormat="1" ht="20.25" customHeight="1" x14ac:dyDescent="0.25">
      <c r="A12" s="2" t="s">
        <v>52</v>
      </c>
      <c r="B12" s="3" t="s">
        <v>11</v>
      </c>
      <c r="C12" s="7" t="s">
        <v>59</v>
      </c>
      <c r="D12" s="48">
        <v>200</v>
      </c>
      <c r="E12" s="43">
        <f>IF('Offset Form'!$E$17=Inputs!$B$12,('Offset Form'!$G$17*$D$12)/3412,0)</f>
        <v>0</v>
      </c>
      <c r="F12" s="43">
        <f>IF('Offset Form'!$E$20=Inputs!$B$12,('Offset Form'!$G$20*$D$12)/3412,0)</f>
        <v>0</v>
      </c>
      <c r="G12" s="43">
        <f>IF('Offset Form'!$E$23=Inputs!$B$12,('Offset Form'!$G$23*$D$12)/3412,0)</f>
        <v>0</v>
      </c>
      <c r="H12" s="43">
        <f>IF('Offset Form'!$E$26=Inputs!$B$12,('Offset Form'!$G$26*$D$12)/3412,0)</f>
        <v>0</v>
      </c>
      <c r="I12" s="43">
        <f>IF('Offset Form'!$E$29=Inputs!$B$12,('Offset Form'!$G$29*$D$12)/3412,0)</f>
        <v>0</v>
      </c>
      <c r="J12" s="43">
        <f>IF('Offset Form'!$E$32=Inputs!$B$12,('Offset Form'!$G$32*$D$12)/3412,0)</f>
        <v>0</v>
      </c>
      <c r="K12" s="43">
        <f>IF('Offset Form'!$E$35=Inputs!$B$12,('Offset Form'!$G$35*$D$12)/3412,0)</f>
        <v>0</v>
      </c>
    </row>
    <row r="13" spans="1:11" s="2" customFormat="1" ht="20.25" customHeight="1" x14ac:dyDescent="0.25">
      <c r="A13" s="2" t="s">
        <v>47</v>
      </c>
      <c r="B13" s="3" t="s">
        <v>45</v>
      </c>
      <c r="C13" s="7" t="s">
        <v>37</v>
      </c>
      <c r="D13" s="48"/>
      <c r="E13" s="43">
        <f>IF('Offset Form'!$E$17=Inputs!$B$13,('Offset Form'!$G$17),0)</f>
        <v>0</v>
      </c>
      <c r="F13" s="43">
        <f>IF('Offset Form'!$E$20=Inputs!$B$13,('Offset Form'!$G$20),0)</f>
        <v>0</v>
      </c>
      <c r="G13" s="43">
        <f>IF('Offset Form'!$E$23=Inputs!$B$13,('Offset Form'!$G$23),0)</f>
        <v>0</v>
      </c>
      <c r="H13" s="43">
        <f>IF('Offset Form'!$E$26=Inputs!$B$13,('Offset Form'!$G$26),0)</f>
        <v>0</v>
      </c>
      <c r="I13" s="43">
        <f>IF('Offset Form'!$E$29=Inputs!$B$13,('Offset Form'!$G$29),0)</f>
        <v>0</v>
      </c>
      <c r="J13" s="43">
        <f>IF('Offset Form'!$E$32=Inputs!$B$13,('Offset Form'!$G$32),0)</f>
        <v>0</v>
      </c>
      <c r="K13" s="43">
        <f>IF('Offset Form'!$E$35=Inputs!$B$13,('Offset Form'!$G$35),0)</f>
        <v>0</v>
      </c>
    </row>
    <row r="14" spans="1:11" s="2" customFormat="1" ht="20.25" customHeight="1" x14ac:dyDescent="0.25">
      <c r="A14" s="2" t="s">
        <v>47</v>
      </c>
      <c r="B14" s="3" t="s">
        <v>46</v>
      </c>
      <c r="C14" s="7" t="s">
        <v>37</v>
      </c>
      <c r="D14" s="48"/>
      <c r="E14" s="43">
        <f>IF('Offset Form'!$E$17=Inputs!$B$14,('Offset Form'!$G$17),0)</f>
        <v>0</v>
      </c>
      <c r="F14" s="43">
        <f>IF('Offset Form'!$E$20=Inputs!$B$14,('Offset Form'!$G$20),0)</f>
        <v>0</v>
      </c>
      <c r="G14" s="43">
        <f>IF('Offset Form'!$E$23=Inputs!$B$14,('Offset Form'!$G$23),0)</f>
        <v>0</v>
      </c>
      <c r="H14" s="43">
        <f>IF('Offset Form'!$E$26=Inputs!$B$14,('Offset Form'!$G$26),0)</f>
        <v>0</v>
      </c>
      <c r="I14" s="43">
        <f>IF('Offset Form'!$E$29=Inputs!$B$14,('Offset Form'!$G$29),0)</f>
        <v>0</v>
      </c>
      <c r="J14" s="43">
        <f>IF('Offset Form'!$E$32=Inputs!$B$14,('Offset Form'!$G$32),0)</f>
        <v>0</v>
      </c>
      <c r="K14" s="43">
        <f>IF('Offset Form'!$E$35=Inputs!$B$14,('Offset Form'!$G$35),0)</f>
        <v>0</v>
      </c>
    </row>
    <row r="15" spans="1:11" s="2" customFormat="1" ht="20.25" customHeight="1" x14ac:dyDescent="0.25">
      <c r="A15" s="2" t="s">
        <v>10</v>
      </c>
      <c r="B15" s="3" t="s">
        <v>10</v>
      </c>
      <c r="C15" s="2" t="s">
        <v>13</v>
      </c>
      <c r="E15" s="43" t="s">
        <v>39</v>
      </c>
      <c r="F15" s="43" t="s">
        <v>39</v>
      </c>
      <c r="G15" s="43" t="s">
        <v>39</v>
      </c>
      <c r="H15" s="43" t="s">
        <v>39</v>
      </c>
      <c r="I15" s="43" t="s">
        <v>39</v>
      </c>
      <c r="J15" s="43" t="s">
        <v>39</v>
      </c>
      <c r="K15" s="43" t="s">
        <v>39</v>
      </c>
    </row>
    <row r="16" spans="1:11" ht="20.25" customHeight="1" x14ac:dyDescent="0.25">
      <c r="C16" s="4"/>
      <c r="D16" s="4"/>
    </row>
    <row r="17" spans="5:10" ht="20.25" customHeight="1" x14ac:dyDescent="0.25">
      <c r="E17" s="2" t="s">
        <v>50</v>
      </c>
      <c r="F17" s="2" t="s">
        <v>51</v>
      </c>
      <c r="G17" s="2" t="s">
        <v>65</v>
      </c>
      <c r="H17" s="2" t="s">
        <v>52</v>
      </c>
      <c r="I17" s="2" t="s">
        <v>47</v>
      </c>
      <c r="J17" s="2" t="s">
        <v>10</v>
      </c>
    </row>
    <row r="18" spans="5:10" ht="20.25" customHeight="1" x14ac:dyDescent="0.25">
      <c r="E18" s="2" t="s">
        <v>55</v>
      </c>
      <c r="F18" s="2" t="s">
        <v>35</v>
      </c>
      <c r="G18" s="2" t="s">
        <v>66</v>
      </c>
      <c r="H18" s="2" t="s">
        <v>12</v>
      </c>
      <c r="I18" s="2" t="s">
        <v>45</v>
      </c>
      <c r="J18" s="2" t="s">
        <v>10</v>
      </c>
    </row>
    <row r="19" spans="5:10" ht="20.25" customHeight="1" x14ac:dyDescent="0.25">
      <c r="F19" s="2" t="s">
        <v>36</v>
      </c>
      <c r="G19" s="2" t="s">
        <v>67</v>
      </c>
      <c r="H19" s="2" t="s">
        <v>11</v>
      </c>
      <c r="I19" s="2" t="s">
        <v>46</v>
      </c>
      <c r="J19" s="2"/>
    </row>
    <row r="20" spans="5:10" ht="20.25" customHeight="1" x14ac:dyDescent="0.25">
      <c r="F20" s="2" t="s">
        <v>9</v>
      </c>
      <c r="G20" s="2" t="s">
        <v>8</v>
      </c>
      <c r="H20" s="2"/>
      <c r="I20" s="2"/>
      <c r="J20" s="2"/>
    </row>
    <row r="21" spans="5:10" ht="20.25" customHeight="1" x14ac:dyDescent="0.25">
      <c r="F21" s="2"/>
      <c r="G21" s="2" t="s">
        <v>61</v>
      </c>
      <c r="H21" s="2"/>
      <c r="I21" s="2"/>
      <c r="J21" s="2"/>
    </row>
  </sheetData>
  <sheetProtection algorithmName="SHA-512" hashValue="81aM+JO/emOsqqoG1zNkqCq2fmVzofnWncLizmS/JeIQQb4z22fxS39x9ehH5tLcGtITBKxA5ql2Sxg5JXu7MA==" saltValue="CX6OgP5sekmvQrDpyECWbA==" spinCount="100000" sheet="1" objects="1" scenarios="1" selectLockedCells="1"/>
  <phoneticPr fontId="25" type="noConversion"/>
  <conditionalFormatting sqref="E3:K15">
    <cfRule type="cellIs" dxfId="0" priority="1" operator="equal">
      <formula>"error"</formula>
    </cfRule>
  </conditionalFormatting>
  <pageMargins left="0.7" right="0.7" top="0.75" bottom="0.75" header="0.3" footer="0.3"/>
  <pageSetup fitToHeight="0" orientation="landscape" horizontalDpi="300" verticalDpi="300" r:id="rId1"/>
  <headerFooter>
    <oddHeader>&amp;L&amp;KFF0000*Print the completed worksheet and upload to the permit portal along with the supporting documentation for solar PV production.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72D93DC93AB429B974DCD6CD1C02A" ma:contentTypeVersion="16" ma:contentTypeDescription="Create a new document." ma:contentTypeScope="" ma:versionID="3ae52eb74738271dd113cfd6e9ffe1bd">
  <xsd:schema xmlns:xsd="http://www.w3.org/2001/XMLSchema" xmlns:xs="http://www.w3.org/2001/XMLSchema" xmlns:p="http://schemas.microsoft.com/office/2006/metadata/properties" xmlns:ns2="fb9c467a-6ae2-4767-a762-5a9d59f7c5cb" xmlns:ns3="d6a07de3-ecbe-4fb4-a700-0b2bc2b7d899" targetNamespace="http://schemas.microsoft.com/office/2006/metadata/properties" ma:root="true" ma:fieldsID="881472822bb6587e3f803b9cf350370e" ns2:_="" ns3:_="">
    <xsd:import namespace="fb9c467a-6ae2-4767-a762-5a9d59f7c5cb"/>
    <xsd:import namespace="d6a07de3-ecbe-4fb4-a700-0b2bc2b7d8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c467a-6ae2-4767-a762-5a9d59f7c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8bb7acd-44ab-44c1-b946-277671ca6b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07de3-ecbe-4fb4-a700-0b2bc2b7d89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8bfaa3a-d18b-4857-84bc-3375ad0f6ab0}" ma:internalName="TaxCatchAll" ma:showField="CatchAllData" ma:web="d6a07de3-ecbe-4fb4-a700-0b2bc2b7d8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c467a-6ae2-4767-a762-5a9d59f7c5cb">
      <Terms xmlns="http://schemas.microsoft.com/office/infopath/2007/PartnerControls"/>
    </lcf76f155ced4ddcb4097134ff3c332f>
    <TaxCatchAll xmlns="d6a07de3-ecbe-4fb4-a700-0b2bc2b7d899" xsi:nil="true"/>
  </documentManagement>
</p:properties>
</file>

<file path=customXml/itemProps1.xml><?xml version="1.0" encoding="utf-8"?>
<ds:datastoreItem xmlns:ds="http://schemas.openxmlformats.org/officeDocument/2006/customXml" ds:itemID="{CABF317E-758E-4177-9C60-4C4CCEAEC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9c467a-6ae2-4767-a762-5a9d59f7c5cb"/>
    <ds:schemaRef ds:uri="d6a07de3-ecbe-4fb4-a700-0b2bc2b7d8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C3A07D-E82F-4BAE-BA23-2EEE9B417C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181AB9-5181-42B8-8709-0102EC1A6300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d6a07de3-ecbe-4fb4-a700-0b2bc2b7d899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fb9c467a-6ae2-4767-a762-5a9d59f7c5c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Offset Form</vt:lpstr>
      <vt:lpstr>Inputs</vt:lpstr>
      <vt:lpstr>Exterior_Fire_Features</vt:lpstr>
      <vt:lpstr>Exterior_Heating</vt:lpstr>
      <vt:lpstr>Heated_Pools_and_Spas</vt:lpstr>
      <vt:lpstr>HERS_Fuel_Summary</vt:lpstr>
      <vt:lpstr>Other</vt:lpstr>
      <vt:lpstr>Outdoor_Saunas</vt:lpstr>
      <vt:lpstr>'Offset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B51 Renewable Energy Offset Form</dc:title>
  <dc:subject/>
  <dc:creator>jdavis</dc:creator>
  <cp:keywords/>
  <dc:description/>
  <cp:lastModifiedBy>Hackett, Richard</cp:lastModifiedBy>
  <cp:revision/>
  <cp:lastPrinted>2025-03-21T16:46:52Z</cp:lastPrinted>
  <dcterms:created xsi:type="dcterms:W3CDTF">2023-03-23T15:31:04Z</dcterms:created>
  <dcterms:modified xsi:type="dcterms:W3CDTF">2025-03-27T16:52:01Z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0x0101007A272D93DC93AB429B974DCD6CD1C02A</vt:lpwstr>
  </property>
  <property fmtid="{D5CDD505-2E9C-101B-9397-08002B2CF9AE}" pid="3" name="MediaServiceImageTags">
    <vt:lpwstr/>
  </property>
</Properties>
</file>